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one.mendes\Downloads\"/>
    </mc:Choice>
  </mc:AlternateContent>
  <xr:revisionPtr revIDLastSave="0" documentId="13_ncr:1_{5BA497DF-20B8-4411-A32C-7D292C064177}" xr6:coauthVersionLast="47" xr6:coauthVersionMax="47" xr10:uidLastSave="{00000000-0000-0000-0000-000000000000}"/>
  <bookViews>
    <workbookView xWindow="-24120" yWindow="-120" windowWidth="24240" windowHeight="13140" xr2:uid="{C79CF2FC-84AA-48FB-8856-356FAED2C2FB}"/>
  </bookViews>
  <sheets>
    <sheet name="Proposta para licitação" sheetId="2" r:id="rId1"/>
    <sheet name="Proposta para reequlibri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" l="1"/>
  <c r="I119" i="3"/>
  <c r="I120" i="3"/>
  <c r="I121" i="3"/>
  <c r="K126" i="3" l="1"/>
  <c r="J127" i="2"/>
  <c r="I97" i="2"/>
  <c r="I66" i="2"/>
  <c r="I72" i="2" s="1"/>
  <c r="H10" i="2"/>
  <c r="J20" i="2" s="1"/>
  <c r="J21" i="2" s="1"/>
  <c r="J22" i="2" s="1"/>
  <c r="J23" i="2" s="1"/>
  <c r="J24" i="2" s="1"/>
  <c r="J25" i="2" s="1"/>
  <c r="K19" i="3" l="1"/>
  <c r="K20" i="3" s="1"/>
  <c r="K25" i="3" s="1"/>
  <c r="J19" i="3"/>
  <c r="J20" i="3" s="1"/>
  <c r="J25" i="3" s="1"/>
  <c r="I65" i="3"/>
  <c r="I71" i="3" s="1"/>
  <c r="C141" i="3"/>
  <c r="C140" i="3"/>
  <c r="I137" i="3"/>
  <c r="K134" i="3"/>
  <c r="J134" i="3"/>
  <c r="K133" i="3"/>
  <c r="J133" i="3"/>
  <c r="K132" i="3"/>
  <c r="J132" i="3"/>
  <c r="C121" i="3"/>
  <c r="C120" i="3"/>
  <c r="C119" i="3"/>
  <c r="K115" i="3"/>
  <c r="K121" i="3" s="1"/>
  <c r="J115" i="3"/>
  <c r="J121" i="3" s="1"/>
  <c r="I115" i="3"/>
  <c r="I101" i="3"/>
  <c r="J90" i="3"/>
  <c r="J119" i="3" s="1"/>
  <c r="I90" i="3"/>
  <c r="C79" i="3"/>
  <c r="C78" i="3"/>
  <c r="C77" i="3"/>
  <c r="C76" i="3"/>
  <c r="C75" i="3"/>
  <c r="I61" i="3"/>
  <c r="I43" i="3"/>
  <c r="I31" i="3"/>
  <c r="K137" i="3" l="1"/>
  <c r="K142" i="3" s="1"/>
  <c r="K67" i="3"/>
  <c r="K68" i="3"/>
  <c r="J68" i="3"/>
  <c r="J67" i="3"/>
  <c r="K97" i="3"/>
  <c r="K56" i="3"/>
  <c r="K61" i="3" s="1"/>
  <c r="K78" i="3" s="1"/>
  <c r="K69" i="3"/>
  <c r="K30" i="3"/>
  <c r="K29" i="3"/>
  <c r="K98" i="3"/>
  <c r="K65" i="3"/>
  <c r="K94" i="3"/>
  <c r="K88" i="3"/>
  <c r="K90" i="3" s="1"/>
  <c r="K119" i="3" s="1"/>
  <c r="K70" i="3"/>
  <c r="K75" i="3"/>
  <c r="J69" i="3"/>
  <c r="J29" i="3"/>
  <c r="J98" i="3"/>
  <c r="J65" i="3"/>
  <c r="J97" i="3"/>
  <c r="J94" i="3"/>
  <c r="J75" i="3"/>
  <c r="J96" i="3"/>
  <c r="J70" i="3"/>
  <c r="J30" i="3"/>
  <c r="J56" i="3"/>
  <c r="J61" i="3" s="1"/>
  <c r="J78" i="3" s="1"/>
  <c r="J95" i="3"/>
  <c r="J66" i="3"/>
  <c r="K66" i="3"/>
  <c r="K95" i="3"/>
  <c r="K96" i="3"/>
  <c r="K71" i="3" l="1"/>
  <c r="K79" i="3" s="1"/>
  <c r="K31" i="3"/>
  <c r="K40" i="3" s="1"/>
  <c r="K101" i="3"/>
  <c r="K120" i="3" s="1"/>
  <c r="K122" i="3" s="1"/>
  <c r="K141" i="3" s="1"/>
  <c r="J71" i="3"/>
  <c r="J79" i="3" s="1"/>
  <c r="J101" i="3"/>
  <c r="J120" i="3" s="1"/>
  <c r="J31" i="3"/>
  <c r="J35" i="3" s="1"/>
  <c r="K76" i="3" l="1"/>
  <c r="K42" i="3"/>
  <c r="K38" i="3"/>
  <c r="K35" i="3"/>
  <c r="K39" i="3"/>
  <c r="K36" i="3"/>
  <c r="K41" i="3"/>
  <c r="K37" i="3"/>
  <c r="J122" i="3"/>
  <c r="J76" i="3"/>
  <c r="J39" i="3"/>
  <c r="J42" i="3"/>
  <c r="J38" i="3"/>
  <c r="J41" i="3"/>
  <c r="J37" i="3"/>
  <c r="J36" i="3"/>
  <c r="J40" i="3"/>
  <c r="K43" i="3" l="1"/>
  <c r="K77" i="3" s="1"/>
  <c r="K80" i="3" s="1"/>
  <c r="K140" i="3" s="1"/>
  <c r="K143" i="3" s="1"/>
  <c r="K145" i="3" s="1"/>
  <c r="J43" i="3"/>
  <c r="J77" i="3" s="1"/>
  <c r="J141" i="3"/>
  <c r="J80" i="3" l="1"/>
  <c r="J140" i="3" l="1"/>
  <c r="I75" i="3"/>
  <c r="I78" i="3"/>
  <c r="I79" i="3"/>
  <c r="I76" i="3"/>
  <c r="I77" i="3"/>
  <c r="J129" i="3" l="1"/>
  <c r="J137" i="3" s="1"/>
  <c r="J142" i="3" s="1"/>
  <c r="J143" i="3" s="1"/>
  <c r="J145" i="3" l="1"/>
  <c r="I141" i="3"/>
  <c r="I140" i="3"/>
  <c r="I142" i="3"/>
  <c r="I116" i="2"/>
  <c r="J116" i="2"/>
  <c r="J122" i="2" s="1"/>
  <c r="I91" i="2"/>
  <c r="J91" i="2"/>
  <c r="J62" i="2"/>
  <c r="J79" i="2" s="1"/>
  <c r="I62" i="2"/>
  <c r="C141" i="2"/>
  <c r="C140" i="2"/>
  <c r="I137" i="2"/>
  <c r="J137" i="2"/>
  <c r="J142" i="2" s="1"/>
  <c r="C122" i="2"/>
  <c r="C121" i="2"/>
  <c r="C120" i="2"/>
  <c r="C80" i="2"/>
  <c r="C79" i="2"/>
  <c r="C78" i="2"/>
  <c r="C77" i="2"/>
  <c r="C76" i="2"/>
  <c r="I44" i="2"/>
  <c r="J26" i="2"/>
  <c r="I32" i="2"/>
  <c r="J96" i="2" l="1"/>
  <c r="J66" i="2"/>
  <c r="J95" i="2"/>
  <c r="J101" i="2"/>
  <c r="J68" i="2"/>
  <c r="J67" i="2"/>
  <c r="I102" i="2"/>
  <c r="J100" i="2"/>
  <c r="J71" i="2"/>
  <c r="J99" i="2"/>
  <c r="J70" i="2"/>
  <c r="J98" i="2"/>
  <c r="J69" i="2"/>
  <c r="J97" i="2"/>
  <c r="J30" i="2"/>
  <c r="J31" i="2"/>
  <c r="J120" i="2"/>
  <c r="J76" i="2"/>
  <c r="J72" i="2" l="1"/>
  <c r="J80" i="2" s="1"/>
  <c r="J102" i="2"/>
  <c r="J32" i="2"/>
  <c r="J36" i="2" s="1"/>
  <c r="J77" i="2" l="1"/>
  <c r="J42" i="2"/>
  <c r="J38" i="2"/>
  <c r="J37" i="2"/>
  <c r="J39" i="2"/>
  <c r="J40" i="2"/>
  <c r="J41" i="2"/>
  <c r="J43" i="2"/>
  <c r="J121" i="2"/>
  <c r="J123" i="2" l="1"/>
  <c r="J141" i="2" s="1"/>
  <c r="J44" i="2"/>
  <c r="J78" i="2" s="1"/>
  <c r="I120" i="2" l="1"/>
  <c r="I122" i="2"/>
  <c r="I121" i="2"/>
  <c r="J81" i="2"/>
  <c r="J140" i="2" s="1"/>
  <c r="J143" i="2" l="1"/>
  <c r="I79" i="2"/>
  <c r="I76" i="2"/>
  <c r="I80" i="2"/>
  <c r="I77" i="2"/>
  <c r="I78" i="2"/>
  <c r="I140" i="2" l="1"/>
  <c r="J145" i="2"/>
  <c r="I142" i="2"/>
  <c r="I141" i="2"/>
</calcChain>
</file>

<file path=xl/sharedStrings.xml><?xml version="1.0" encoding="utf-8"?>
<sst xmlns="http://schemas.openxmlformats.org/spreadsheetml/2006/main" count="471" uniqueCount="154">
  <si>
    <t>Nome da categoria profissional no CCT:</t>
  </si>
  <si>
    <t>Data do último acordo, convenção ou dissídio - CCT:</t>
  </si>
  <si>
    <t>nº de postos:</t>
  </si>
  <si>
    <t>Salário Nominativo da Categoria Profissional para a carga horária:</t>
  </si>
  <si>
    <t>%</t>
  </si>
  <si>
    <t>PLANILHA DE CUSTOS E FORMAÇÃO DE PREÇOS</t>
  </si>
  <si>
    <t>A</t>
  </si>
  <si>
    <t>B</t>
  </si>
  <si>
    <t>C</t>
  </si>
  <si>
    <t>Ano do Acordo, Convenção ou Dissídio Coletivo</t>
  </si>
  <si>
    <t>D</t>
  </si>
  <si>
    <t>Nº de meses de execução contratual</t>
  </si>
  <si>
    <t>MÓDULO 1 - COMPOSIÇÃO DA REMUNERAÇÃO</t>
  </si>
  <si>
    <t>COMPOSIÇÃO DA REMUNERAÇÃO</t>
  </si>
  <si>
    <t>VALOR (R$)</t>
  </si>
  <si>
    <t>Salário Base</t>
  </si>
  <si>
    <t>E</t>
  </si>
  <si>
    <t>F</t>
  </si>
  <si>
    <t>Outros (especificar)</t>
  </si>
  <si>
    <t xml:space="preserve">INSS </t>
  </si>
  <si>
    <t xml:space="preserve">Salário Educação 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</si>
  <si>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</si>
  <si>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</si>
  <si>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</si>
  <si>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</si>
  <si>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</si>
  <si>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</si>
  <si>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</si>
  <si>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-</t>
  </si>
  <si>
    <t>Auxílio Saúde</t>
  </si>
  <si>
    <t>Seguro de Vida</t>
  </si>
  <si>
    <t>Aviso Prévio Indenizado</t>
  </si>
  <si>
    <t>Incidência do FGTS sobre Aviso Prévio Indenizado</t>
  </si>
  <si>
    <t xml:space="preserve">Aviso Prévio Trabalhado </t>
  </si>
  <si>
    <t>Incidência de GPS, FGTS e outras contribuições sobre o Aviso Prévio Trabalhado</t>
  </si>
  <si>
    <t>Substituto na cobertura de Férias</t>
  </si>
  <si>
    <t>Substituto na cobertura de Ausências Legais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</si>
  <si>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</si>
  <si>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</si>
  <si>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</si>
  <si>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Substituto nas Ausências Legais</t>
  </si>
  <si>
    <t>INSUMOS DIVERSOS</t>
  </si>
  <si>
    <t xml:space="preserve">Insumo dos Uniformes 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</si>
  <si>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</si>
  <si>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</si>
  <si>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</si>
  <si>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</si>
  <si>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</si>
  <si>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</si>
  <si>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</si>
  <si>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</si>
  <si>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</si>
  <si>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</si>
  <si>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LICITAÇÃO ____/20__</t>
  </si>
  <si>
    <t>Link do processo no e-Ciga:</t>
  </si>
  <si>
    <t>MÓDULO 2 – GRATIFICAÇÃO NATALINA (13º), FÉRIAS E ADICIONAL DE FÉRIAS</t>
  </si>
  <si>
    <t xml:space="preserve"> 13º Salário, Férias e Adicional de Férias</t>
  </si>
  <si>
    <t>TOTAL MÓDULO 2</t>
  </si>
  <si>
    <t>MÓDULO 3 – ENCARGOS PREVIDENCIÁRIOS E OUTRAS CONTRIBUIÇÕES</t>
  </si>
  <si>
    <t>INSS, FGTS e Outras Contribuições</t>
  </si>
  <si>
    <t>13 (Décimo-terceiro) salário</t>
  </si>
  <si>
    <t xml:space="preserve">Férias e Adicional de Férias </t>
  </si>
  <si>
    <t>TOTAL MÓDULO 3</t>
  </si>
  <si>
    <t>SAT (Seguro Acidente de Trabalho) = FAP X RAT</t>
  </si>
  <si>
    <t>MÓDULO 4 – OUTRAS DESPESAS COM VALOR PREVISTO EM CCT ou EM LEGISLAÇÃO ESPECIFICA</t>
  </si>
  <si>
    <t>Demais despesas obrigatórias pelo CCT ou legislação, obrigatório informar a metodologia de calculo</t>
  </si>
  <si>
    <t>Vale transporte</t>
  </si>
  <si>
    <t>A - met</t>
  </si>
  <si>
    <t>B - met</t>
  </si>
  <si>
    <t>Auxílio-Refeição/Alimentação</t>
  </si>
  <si>
    <t>Exemplo: R$ 4,83 x 2 x 22 - 6% x SalBase</t>
  </si>
  <si>
    <t xml:space="preserve">Exemplo: (R$ 15,93 - R$ 1,11) x 22 </t>
  </si>
  <si>
    <t>C - met</t>
  </si>
  <si>
    <t>Cesta básica prevista em CCT</t>
  </si>
  <si>
    <t>Exemplo: 110,94</t>
  </si>
  <si>
    <t>D - met</t>
  </si>
  <si>
    <t>Outras despesas previstas em CCT ou legislação - ESPECIFICAR</t>
  </si>
  <si>
    <t>Descrever a metodologia de calculo</t>
  </si>
  <si>
    <t>F - met</t>
  </si>
  <si>
    <t>Benefício Assistência ao Trabalhador</t>
  </si>
  <si>
    <t>TOTAL MÓDULO 4</t>
  </si>
  <si>
    <t>MÓDULO 5 – PROVISÃO PARA RESCISÃO</t>
  </si>
  <si>
    <t>SUBTOTAL DE DESPESAS RELACIONADAS AO CCT E LEGISLAÇÃO TRABALHISTA</t>
  </si>
  <si>
    <t>TOTAL MÓDULO 1</t>
  </si>
  <si>
    <t>TOTAL MÓDULO 5</t>
  </si>
  <si>
    <t>TOTAL MÓDULO 6</t>
  </si>
  <si>
    <t>MÓDULO 7 – CUSTO DE REPOSIÇÃO DO PROFISSIONAL AUSENTE</t>
  </si>
  <si>
    <t>Provisão para rescisão</t>
  </si>
  <si>
    <t>TOTAL MÓDULO 7</t>
  </si>
  <si>
    <t>MÓDULO 8 – INSUMOS</t>
  </si>
  <si>
    <t>Insumo de Materiais, detalhar os principais empregados - Material 1</t>
  </si>
  <si>
    <t>Insumo de Materiais, detalhar os principais empregados - Material 2</t>
  </si>
  <si>
    <t>Utilização de equipamentos, detalhar os principais empregados - Equipamento 1</t>
  </si>
  <si>
    <t>Utilização de equipamentos, detalhar os principais empregados - Equipamento 2</t>
  </si>
  <si>
    <t>I</t>
  </si>
  <si>
    <t>J</t>
  </si>
  <si>
    <t>Insumo de Materiais, detalhar os principais empregados - outros materiais</t>
  </si>
  <si>
    <t>Utilização de equipamentos, detalhar os principais empregados - outros equipamentos</t>
  </si>
  <si>
    <t>MÓDULO 9 – CUSTOS INDIRETOS, TRIBUTOS E LUCRO</t>
  </si>
  <si>
    <t>SUBTOTAL DE OUTRAS DESPESAS</t>
  </si>
  <si>
    <t>Despesas não relacionadas ao CCT e encargos trabalhistas</t>
  </si>
  <si>
    <t>TOTAL MÓDULO 8</t>
  </si>
  <si>
    <t>TOTAL DO MÓDULO 9</t>
  </si>
  <si>
    <t>VALOR POR EMPREGADO</t>
  </si>
  <si>
    <t>Data da apresentação da proposta:</t>
  </si>
  <si>
    <t>XX/XX/20XX</t>
  </si>
  <si>
    <t>Serviço Contratado:</t>
  </si>
  <si>
    <t>Valor total dos postos de trabalho:</t>
  </si>
  <si>
    <t>Carga horária mensal:</t>
  </si>
  <si>
    <t>Carga horária semanal:</t>
  </si>
  <si>
    <t>Despesas diretamente relacionadas ao CCT e encargos trabalhistas</t>
  </si>
  <si>
    <t>MÓDULO 6 – OUTRAS BENEFÍCIOS</t>
  </si>
  <si>
    <t xml:space="preserve">Demais despesas ao trabalhador ofertadas não abrangidas pelo CCT ou legislação </t>
  </si>
  <si>
    <t>Substituto na cobertura de Licença Paternidade</t>
  </si>
  <si>
    <t>OBS. Caso existam mais de um no contrato, fazer quantas planilhas forem necessárias</t>
  </si>
  <si>
    <t>Igual ao CCT</t>
  </si>
  <si>
    <t>Vigente</t>
  </si>
  <si>
    <t>Pleiteado</t>
  </si>
  <si>
    <t>Data do acordo, convenção ou dissídio - CCT ou INPC</t>
  </si>
  <si>
    <t>LICITAÇÃO</t>
  </si>
  <si>
    <t xml:space="preserve">Contrato: </t>
  </si>
  <si>
    <t>Beneficio de Assistência ao Trabalhador</t>
  </si>
  <si>
    <t>Assuidade - Cláusula 11º do CCT</t>
  </si>
  <si>
    <t>SEGURO - Clasula 14º do CCT</t>
  </si>
  <si>
    <t>G - met</t>
  </si>
  <si>
    <t>Multa sobre FGTS e contribuição social sobre o aviso prévio indenizado</t>
  </si>
  <si>
    <t>Multa sobre FGTS e contribuição social sobre o aviso prévio trabalhado</t>
  </si>
  <si>
    <t>Custos Indiretos - Despesas administrativas</t>
  </si>
  <si>
    <t>Linha oculta para formula</t>
  </si>
  <si>
    <t>Carga horária prevista para a categoria</t>
  </si>
  <si>
    <t>nº de funcionários:</t>
  </si>
  <si>
    <t>Clausula 17º</t>
  </si>
  <si>
    <t>Valor total dos funcionários</t>
  </si>
  <si>
    <r>
      <t xml:space="preserve">Adicional Periculosidade  </t>
    </r>
    <r>
      <rPr>
        <sz val="10"/>
        <color rgb="FFFF0000"/>
        <rFont val="Arial"/>
        <family val="2"/>
      </rPr>
      <t>- exemplo</t>
    </r>
  </si>
  <si>
    <r>
      <rPr>
        <sz val="10"/>
        <color rgb="FFFF0000"/>
        <rFont val="Arial"/>
        <family val="2"/>
      </rPr>
      <t>Exemplo:</t>
    </r>
    <r>
      <rPr>
        <sz val="10"/>
        <rFont val="Arial"/>
        <family val="2"/>
      </rPr>
      <t xml:space="preserve"> R$ 4,83 x 2 x 22 - 6% x SalBase</t>
    </r>
  </si>
  <si>
    <r>
      <rPr>
        <sz val="10"/>
        <color rgb="FFFF0000"/>
        <rFont val="Arial"/>
        <family val="2"/>
      </rPr>
      <t xml:space="preserve">Exemplo: </t>
    </r>
    <r>
      <rPr>
        <sz val="10"/>
        <rFont val="Arial"/>
        <family val="2"/>
      </rPr>
      <t>Antes 31, agora 32,86 x 21 * 80%</t>
    </r>
  </si>
  <si>
    <r>
      <rPr>
        <sz val="10"/>
        <color rgb="FFFF0000"/>
        <rFont val="Arial"/>
        <family val="2"/>
      </rPr>
      <t xml:space="preserve">Exemplo: </t>
    </r>
    <r>
      <rPr>
        <sz val="10"/>
        <rFont val="Arial"/>
        <family val="2"/>
      </rPr>
      <t>7% sobre a remuneração</t>
    </r>
  </si>
  <si>
    <r>
      <rPr>
        <sz val="10"/>
        <color rgb="FFFF0000"/>
        <rFont val="Arial"/>
        <family val="2"/>
      </rPr>
      <t xml:space="preserve">Exemplo: </t>
    </r>
    <r>
      <rPr>
        <sz val="10"/>
        <rFont val="Arial"/>
        <family val="2"/>
      </rPr>
      <t>prêmio de até 20% da remuneração</t>
    </r>
  </si>
  <si>
    <r>
      <t>Adicional Insalubridade</t>
    </r>
    <r>
      <rPr>
        <sz val="10"/>
        <color rgb="FFFF0000"/>
        <rFont val="Arial"/>
        <family val="2"/>
      </rPr>
      <t xml:space="preserve"> - exemplo</t>
    </r>
  </si>
  <si>
    <t>Carga horária mensal contratada:</t>
  </si>
  <si>
    <t>Carga horária semanal contratada:</t>
  </si>
  <si>
    <t>no CCT</t>
  </si>
  <si>
    <t>a ser contratada</t>
  </si>
  <si>
    <r>
      <t xml:space="preserve">Adicional Periculosidade </t>
    </r>
    <r>
      <rPr>
        <sz val="10"/>
        <color rgb="FFFF0000"/>
        <rFont val="Arial"/>
        <family val="2"/>
      </rPr>
      <t>- exemplo</t>
    </r>
  </si>
  <si>
    <t>A.1</t>
  </si>
  <si>
    <t>A.2</t>
  </si>
  <si>
    <t xml:space="preserve"> </t>
  </si>
  <si>
    <t>Exemplo: 7% do salário base</t>
  </si>
  <si>
    <t>Vale transporte - clausula XX do CCT</t>
  </si>
  <si>
    <t>Auxílio-Refeição/Alimentação - clausula XX do CCT</t>
  </si>
  <si>
    <t>Cesta básica - clausula XX do CCT</t>
  </si>
  <si>
    <t>Adicional de assiduidade - clausula XX do CCT</t>
  </si>
  <si>
    <t>NA</t>
  </si>
  <si>
    <t>facultativo: custos indiretos do tipo XXXX - especificar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</si>
</sst>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2" xfId="3" applyFont="1" applyBorder="1" applyAlignment="1">
      <alignment horizontal="center" vertical="center"/>
    </xf>
    <xf numFmtId="2" fontId="3" fillId="0" borderId="2" xfId="3" applyNumberFormat="1" applyBorder="1" applyAlignment="1">
      <alignment vertical="center"/>
    </xf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vertical="center"/>
    </xf>
    <xf numFmtId="0" fontId="4" fillId="4" borderId="2" xfId="3" applyFont="1" applyFill="1" applyBorder="1" applyAlignment="1">
      <alignment horizontal="center" vertical="center"/>
    </xf>
    <xf numFmtId="10" fontId="3" fillId="0" borderId="2" xfId="3" applyNumberFormat="1" applyBorder="1" applyAlignment="1">
      <alignment horizontal="center" vertical="center"/>
    </xf>
    <xf numFmtId="10" fontId="3" fillId="5" borderId="2" xfId="3" applyNumberFormat="1" applyFill="1" applyBorder="1" applyAlignment="1">
      <alignment horizontal="center" vertical="center"/>
    </xf>
    <xf numFmtId="10" fontId="4" fillId="0" borderId="2" xfId="3" applyNumberFormat="1" applyFont="1" applyBorder="1" applyAlignment="1">
      <alignment horizontal="center" vertical="center"/>
    </xf>
    <xf numFmtId="10" fontId="3" fillId="0" borderId="2" xfId="3" applyNumberFormat="1" applyBorder="1" applyAlignment="1">
      <alignment vertical="center"/>
    </xf>
    <xf numFmtId="10" fontId="3" fillId="0" borderId="2" xfId="4" applyNumberFormat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/>
    <xf numFmtId="0" fontId="3" fillId="0" borderId="1" xfId="3" applyBorder="1" applyAlignment="1">
      <alignment vertical="center"/>
    </xf>
    <xf numFmtId="0" fontId="4" fillId="0" borderId="2" xfId="3" applyFont="1" applyBorder="1" applyAlignment="1">
      <alignment horizontal="centerContinuous" vertical="center"/>
    </xf>
    <xf numFmtId="0" fontId="4" fillId="4" borderId="2" xfId="3" applyFont="1" applyFill="1" applyBorder="1" applyAlignment="1">
      <alignment horizontal="centerContinuous" vertical="center"/>
    </xf>
    <xf numFmtId="0" fontId="4" fillId="3" borderId="2" xfId="3" applyFont="1" applyFill="1" applyBorder="1" applyAlignment="1">
      <alignment horizontal="centerContinuous" vertical="center"/>
    </xf>
    <xf numFmtId="0" fontId="4" fillId="0" borderId="9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10" fontId="4" fillId="0" borderId="0" xfId="3" applyNumberFormat="1" applyFont="1" applyAlignment="1">
      <alignment horizontal="center" vertical="center"/>
    </xf>
    <xf numFmtId="10" fontId="3" fillId="0" borderId="2" xfId="4" applyNumberFormat="1" applyFill="1" applyBorder="1" applyAlignment="1">
      <alignment vertical="center"/>
    </xf>
    <xf numFmtId="0" fontId="3" fillId="0" borderId="3" xfId="3" applyBorder="1" applyAlignment="1">
      <alignment vertical="center"/>
    </xf>
    <xf numFmtId="0" fontId="3" fillId="0" borderId="5" xfId="3" applyBorder="1" applyAlignment="1">
      <alignment vertical="center"/>
    </xf>
    <xf numFmtId="0" fontId="3" fillId="0" borderId="0" xfId="3" applyAlignment="1">
      <alignment vertical="center"/>
    </xf>
    <xf numFmtId="0" fontId="3" fillId="0" borderId="6" xfId="3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3" fillId="0" borderId="8" xfId="3" applyBorder="1" applyAlignment="1">
      <alignment vertical="center"/>
    </xf>
    <xf numFmtId="0" fontId="3" fillId="0" borderId="4" xfId="3" applyBorder="1" applyAlignment="1">
      <alignment vertical="center"/>
    </xf>
    <xf numFmtId="0" fontId="4" fillId="0" borderId="3" xfId="3" applyFont="1" applyBorder="1" applyAlignment="1">
      <alignment horizontal="centerContinuous" vertical="center"/>
    </xf>
    <xf numFmtId="4" fontId="3" fillId="0" borderId="2" xfId="3" applyNumberFormat="1" applyBorder="1" applyAlignment="1">
      <alignment vertical="center"/>
    </xf>
    <xf numFmtId="4" fontId="4" fillId="0" borderId="2" xfId="3" applyNumberFormat="1" applyFont="1" applyBorder="1" applyAlignment="1">
      <alignment vertical="center"/>
    </xf>
    <xf numFmtId="0" fontId="4" fillId="4" borderId="3" xfId="3" applyFont="1" applyFill="1" applyBorder="1" applyAlignment="1">
      <alignment vertical="center"/>
    </xf>
    <xf numFmtId="0" fontId="4" fillId="4" borderId="4" xfId="3" applyFont="1" applyFill="1" applyBorder="1" applyAlignment="1">
      <alignment vertical="center"/>
    </xf>
    <xf numFmtId="0" fontId="4" fillId="4" borderId="5" xfId="3" applyFont="1" applyFill="1" applyBorder="1" applyAlignment="1">
      <alignment vertical="center"/>
    </xf>
    <xf numFmtId="0" fontId="4" fillId="4" borderId="2" xfId="3" applyFont="1" applyFill="1" applyBorder="1" applyAlignment="1">
      <alignment horizontal="centerContinuous" vertical="distributed"/>
    </xf>
    <xf numFmtId="0" fontId="3" fillId="0" borderId="7" xfId="3" applyBorder="1" applyAlignment="1">
      <alignment vertical="center"/>
    </xf>
    <xf numFmtId="10" fontId="3" fillId="0" borderId="9" xfId="3" applyNumberFormat="1" applyBorder="1" applyAlignment="1">
      <alignment horizontal="center" vertical="center"/>
    </xf>
    <xf numFmtId="10" fontId="3" fillId="0" borderId="10" xfId="3" applyNumberFormat="1" applyBorder="1" applyAlignment="1">
      <alignment horizontal="center" vertical="center"/>
    </xf>
    <xf numFmtId="10" fontId="3" fillId="0" borderId="0" xfId="3" applyNumberFormat="1" applyAlignment="1">
      <alignment horizontal="center" vertical="center"/>
    </xf>
    <xf numFmtId="2" fontId="3" fillId="0" borderId="0" xfId="3" applyNumberFormat="1" applyAlignment="1">
      <alignment vertical="center"/>
    </xf>
    <xf numFmtId="0" fontId="3" fillId="0" borderId="3" xfId="3" applyBorder="1" applyAlignment="1">
      <alignment horizontal="left" vertical="center"/>
    </xf>
    <xf numFmtId="0" fontId="3" fillId="0" borderId="4" xfId="3" applyBorder="1" applyAlignment="1">
      <alignment horizontal="left" vertical="center"/>
    </xf>
    <xf numFmtId="0" fontId="3" fillId="0" borderId="5" xfId="3" applyBorder="1" applyAlignment="1">
      <alignment horizontal="left" vertical="center"/>
    </xf>
    <xf numFmtId="0" fontId="4" fillId="0" borderId="4" xfId="3" applyFont="1" applyBorder="1" applyAlignment="1">
      <alignment horizontal="centerContinuous" vertical="center"/>
    </xf>
    <xf numFmtId="0" fontId="4" fillId="0" borderId="5" xfId="3" applyFont="1" applyBorder="1" applyAlignment="1">
      <alignment horizontal="centerContinuous" vertical="center"/>
    </xf>
    <xf numFmtId="10" fontId="4" fillId="5" borderId="2" xfId="3" applyNumberFormat="1" applyFont="1" applyFill="1" applyBorder="1" applyAlignment="1">
      <alignment horizontal="center" vertical="center"/>
    </xf>
    <xf numFmtId="0" fontId="2" fillId="0" borderId="0" xfId="0" applyFont="1"/>
    <xf numFmtId="4" fontId="3" fillId="0" borderId="2" xfId="3" applyNumberFormat="1" applyBorder="1" applyAlignment="1">
      <alignment horizontal="right" vertical="center"/>
    </xf>
    <xf numFmtId="4" fontId="4" fillId="0" borderId="0" xfId="3" applyNumberFormat="1" applyFont="1" applyAlignment="1">
      <alignment vertical="center"/>
    </xf>
    <xf numFmtId="10" fontId="4" fillId="0" borderId="2" xfId="2" applyNumberFormat="1" applyFont="1" applyBorder="1" applyAlignment="1">
      <alignment vertical="center"/>
    </xf>
    <xf numFmtId="4" fontId="3" fillId="0" borderId="9" xfId="3" applyNumberFormat="1" applyBorder="1" applyAlignment="1">
      <alignment vertical="center"/>
    </xf>
    <xf numFmtId="4" fontId="3" fillId="0" borderId="10" xfId="3" applyNumberFormat="1" applyBorder="1" applyAlignment="1">
      <alignment vertical="center"/>
    </xf>
    <xf numFmtId="10" fontId="4" fillId="0" borderId="2" xfId="3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2" borderId="11" xfId="3" applyFont="1" applyFill="1" applyBorder="1" applyAlignment="1">
      <alignment horizontal="centerContinuous" vertical="center"/>
    </xf>
    <xf numFmtId="0" fontId="4" fillId="2" borderId="12" xfId="3" applyFont="1" applyFill="1" applyBorder="1" applyAlignment="1">
      <alignment horizontal="centerContinuous" vertical="center"/>
    </xf>
    <xf numFmtId="10" fontId="4" fillId="2" borderId="12" xfId="3" applyNumberFormat="1" applyFont="1" applyFill="1" applyBorder="1" applyAlignment="1">
      <alignment horizontal="right" vertical="center"/>
    </xf>
    <xf numFmtId="4" fontId="4" fillId="2" borderId="13" xfId="3" applyNumberFormat="1" applyFont="1" applyFill="1" applyBorder="1" applyAlignment="1">
      <alignment vertical="center"/>
    </xf>
    <xf numFmtId="0" fontId="3" fillId="6" borderId="0" xfId="3" applyFill="1"/>
    <xf numFmtId="44" fontId="3" fillId="6" borderId="0" xfId="1" applyFont="1" applyFill="1" applyAlignment="1"/>
    <xf numFmtId="0" fontId="4" fillId="0" borderId="0" xfId="3" applyFont="1" applyAlignment="1">
      <alignment horizontal="right"/>
    </xf>
    <xf numFmtId="0" fontId="6" fillId="6" borderId="0" xfId="3" applyFont="1" applyFill="1"/>
    <xf numFmtId="0" fontId="3" fillId="0" borderId="0" xfId="3" applyAlignment="1">
      <alignment horizontal="right" vertical="center"/>
    </xf>
    <xf numFmtId="0" fontId="4" fillId="2" borderId="14" xfId="3" applyFont="1" applyFill="1" applyBorder="1" applyAlignment="1">
      <alignment horizontal="centerContinuous" vertical="center"/>
    </xf>
    <xf numFmtId="0" fontId="4" fillId="2" borderId="15" xfId="3" applyFont="1" applyFill="1" applyBorder="1" applyAlignment="1">
      <alignment horizontal="centerContinuous" vertical="center"/>
    </xf>
    <xf numFmtId="10" fontId="4" fillId="2" borderId="15" xfId="3" applyNumberFormat="1" applyFont="1" applyFill="1" applyBorder="1" applyAlignment="1">
      <alignment horizontal="right" vertical="center"/>
    </xf>
    <xf numFmtId="4" fontId="4" fillId="2" borderId="15" xfId="3" applyNumberFormat="1" applyFont="1" applyFill="1" applyBorder="1" applyAlignment="1">
      <alignment vertical="center"/>
    </xf>
    <xf numFmtId="4" fontId="4" fillId="2" borderId="16" xfId="3" applyNumberFormat="1" applyFont="1" applyFill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7" fillId="0" borderId="0" xfId="7"/>
    <xf numFmtId="14" fontId="3" fillId="6" borderId="0" xfId="3" applyNumberFormat="1" applyFill="1" applyAlignment="1">
      <alignment horizontal="center"/>
    </xf>
    <xf numFmtId="165" fontId="3" fillId="0" borderId="2" xfId="3" applyNumberFormat="1" applyBorder="1" applyAlignment="1">
      <alignment horizontal="center" vertical="center"/>
    </xf>
    <xf numFmtId="0" fontId="3" fillId="5" borderId="8" xfId="3" applyFill="1" applyBorder="1" applyAlignment="1">
      <alignment vertical="center"/>
    </xf>
    <xf numFmtId="165" fontId="4" fillId="0" borderId="2" xfId="2" applyNumberFormat="1" applyFont="1" applyBorder="1" applyAlignment="1">
      <alignment horizontal="center" vertical="center"/>
    </xf>
    <xf numFmtId="0" fontId="0" fillId="7" borderId="0" xfId="0" applyFill="1"/>
    <xf numFmtId="0" fontId="4" fillId="7" borderId="2" xfId="3" applyFont="1" applyFill="1" applyBorder="1" applyAlignment="1">
      <alignment horizontal="center" vertical="center"/>
    </xf>
    <xf numFmtId="0" fontId="3" fillId="7" borderId="3" xfId="3" applyFill="1" applyBorder="1" applyAlignment="1">
      <alignment vertical="center"/>
    </xf>
    <xf numFmtId="0" fontId="3" fillId="7" borderId="4" xfId="3" applyFill="1" applyBorder="1" applyAlignment="1">
      <alignment vertical="center"/>
    </xf>
    <xf numFmtId="0" fontId="3" fillId="7" borderId="5" xfId="3" applyFill="1" applyBorder="1" applyAlignment="1">
      <alignment vertical="center"/>
    </xf>
    <xf numFmtId="10" fontId="3" fillId="7" borderId="2" xfId="3" applyNumberFormat="1" applyFill="1" applyBorder="1" applyAlignment="1">
      <alignment horizontal="center" vertical="center"/>
    </xf>
    <xf numFmtId="4" fontId="3" fillId="7" borderId="2" xfId="3" applyNumberFormat="1" applyFill="1" applyBorder="1" applyAlignment="1">
      <alignment vertical="center"/>
    </xf>
    <xf numFmtId="0" fontId="6" fillId="6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10" fontId="3" fillId="0" borderId="2" xfId="3" applyNumberFormat="1" applyBorder="1" applyAlignment="1">
      <alignment horizontal="right" vertical="center"/>
    </xf>
    <xf numFmtId="166" fontId="3" fillId="0" borderId="2" xfId="3" applyNumberFormat="1" applyBorder="1" applyAlignment="1">
      <alignment horizontal="right" vertical="center"/>
    </xf>
    <xf numFmtId="166" fontId="4" fillId="0" borderId="2" xfId="3" applyNumberFormat="1" applyFont="1" applyBorder="1" applyAlignment="1">
      <alignment horizontal="right" vertical="center"/>
    </xf>
    <xf numFmtId="165" fontId="3" fillId="0" borderId="2" xfId="3" applyNumberFormat="1" applyBorder="1" applyAlignment="1">
      <alignment horizontal="right" vertical="center"/>
    </xf>
    <xf numFmtId="43" fontId="3" fillId="6" borderId="0" xfId="6" applyFont="1" applyFill="1"/>
    <xf numFmtId="43" fontId="0" fillId="0" borderId="0" xfId="6" applyFont="1"/>
    <xf numFmtId="165" fontId="4" fillId="0" borderId="2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2" xfId="3" applyBorder="1" applyAlignment="1">
      <alignment horizontal="left" vertical="center" wrapText="1"/>
    </xf>
    <xf numFmtId="0" fontId="3" fillId="0" borderId="2" xfId="3" applyBorder="1" applyAlignment="1">
      <alignment horizontal="left" vertical="center"/>
    </xf>
    <xf numFmtId="0" fontId="3" fillId="0" borderId="17" xfId="3" applyBorder="1" applyAlignment="1">
      <alignment vertical="center"/>
    </xf>
    <xf numFmtId="0" fontId="3" fillId="0" borderId="0" xfId="3" applyBorder="1" applyAlignment="1">
      <alignment vertical="center"/>
    </xf>
    <xf numFmtId="10" fontId="3" fillId="0" borderId="18" xfId="3" applyNumberFormat="1" applyBorder="1" applyAlignment="1">
      <alignment horizontal="center" vertical="center"/>
    </xf>
  </cellXfs>
  <cellStyles count="8">
    <cellStyle name="Hiperlink" xfId="7" builtinId="8"/>
    <cellStyle name="Moeda" xfId="1" builtinId="4"/>
    <cellStyle name="Moeda 3" xfId="5" xr:uid="{465A6DE6-986B-44CF-89E5-51F181718612}"/>
    <cellStyle name="Normal" xfId="0" builtinId="0"/>
    <cellStyle name="Normal 2" xfId="3" xr:uid="{179B0FE7-DEBC-40DD-98AD-ADD42CAF6392}"/>
    <cellStyle name="Porcentagem" xfId="2" builtinId="5"/>
    <cellStyle name="Porcentagem 2" xfId="4" xr:uid="{762614BD-7524-4DFE-9ED2-11259F17AA9E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488-C2EE-4BEA-9CFE-D13AC2D6C04C}">
  <sheetPr>
    <pageSetUpPr fitToPage="1"/>
  </sheetPr>
  <dimension ref="A1:J146"/>
  <sheetViews>
    <sheetView showGridLines="0" tabSelected="1" workbookViewId="0">
      <selection activeCell="J6" sqref="J6"/>
    </sheetView>
  </sheetViews>
  <sheetFormatPr defaultRowHeight="15" x14ac:dyDescent="0.25"/>
  <cols>
    <col min="1" max="1" width="4.5703125" customWidth="1"/>
    <col min="2" max="2" width="10.42578125" customWidth="1"/>
    <col min="3" max="8" width="12.7109375" customWidth="1"/>
    <col min="9" max="9" width="9.42578125" bestFit="1" customWidth="1"/>
    <col min="10" max="10" width="23.5703125" customWidth="1"/>
  </cols>
  <sheetData>
    <row r="1" spans="2:10" x14ac:dyDescent="0.25">
      <c r="B1" s="11" t="s">
        <v>53</v>
      </c>
      <c r="C1" s="11"/>
      <c r="D1" s="11"/>
      <c r="E1" s="11"/>
      <c r="F1" s="11"/>
      <c r="G1" s="11"/>
      <c r="H1" s="11"/>
      <c r="I1" s="11"/>
      <c r="J1" s="11"/>
    </row>
    <row r="2" spans="2:10" x14ac:dyDescent="0.25">
      <c r="B2" s="12" t="s">
        <v>5</v>
      </c>
      <c r="C2" s="12"/>
      <c r="D2" s="12"/>
      <c r="E2" s="12"/>
      <c r="F2" s="12"/>
      <c r="G2" s="12"/>
      <c r="H2" s="12"/>
      <c r="I2" s="12"/>
      <c r="J2" s="12"/>
    </row>
    <row r="3" spans="2:10" x14ac:dyDescent="0.25">
      <c r="B3" t="s">
        <v>54</v>
      </c>
      <c r="C3" s="12"/>
      <c r="D3" s="12"/>
      <c r="E3" s="12"/>
      <c r="F3" s="12"/>
      <c r="G3" s="12"/>
      <c r="H3" s="12"/>
      <c r="I3" s="12"/>
      <c r="J3" s="12"/>
    </row>
    <row r="4" spans="2:10" x14ac:dyDescent="0.25">
      <c r="C4" s="12"/>
      <c r="D4" s="12"/>
      <c r="E4" s="12"/>
      <c r="F4" s="12"/>
      <c r="G4" s="12"/>
      <c r="H4" s="12"/>
      <c r="I4" s="12"/>
      <c r="J4" s="12"/>
    </row>
    <row r="5" spans="2:10" x14ac:dyDescent="0.25">
      <c r="C5" s="12"/>
      <c r="D5" s="12"/>
      <c r="E5" s="60" t="s">
        <v>106</v>
      </c>
      <c r="F5" s="61" t="s">
        <v>114</v>
      </c>
      <c r="H5" s="12"/>
      <c r="I5" s="12"/>
      <c r="J5" s="12"/>
    </row>
    <row r="6" spans="2:10" x14ac:dyDescent="0.25">
      <c r="C6" s="12"/>
      <c r="D6" s="12"/>
      <c r="E6" s="53" t="s">
        <v>0</v>
      </c>
      <c r="F6" s="58" t="s">
        <v>115</v>
      </c>
      <c r="H6" s="12"/>
      <c r="I6" s="12"/>
      <c r="J6" s="12"/>
    </row>
    <row r="7" spans="2:10" x14ac:dyDescent="0.25">
      <c r="C7" s="12"/>
      <c r="D7" s="12"/>
      <c r="F7" s="53"/>
      <c r="G7" t="s">
        <v>141</v>
      </c>
      <c r="H7" t="s">
        <v>142</v>
      </c>
      <c r="I7" s="12"/>
      <c r="J7" s="12"/>
    </row>
    <row r="8" spans="2:10" x14ac:dyDescent="0.25">
      <c r="C8" s="12"/>
      <c r="D8" s="12"/>
      <c r="F8" s="53" t="s">
        <v>108</v>
      </c>
      <c r="G8" s="58">
        <v>220</v>
      </c>
      <c r="H8" s="58">
        <v>150</v>
      </c>
      <c r="I8" s="12"/>
      <c r="J8" s="12"/>
    </row>
    <row r="9" spans="2:10" x14ac:dyDescent="0.25">
      <c r="C9" s="12"/>
      <c r="D9" s="12"/>
      <c r="F9" s="53" t="s">
        <v>109</v>
      </c>
      <c r="G9" s="58">
        <v>40</v>
      </c>
      <c r="H9" s="58">
        <v>30</v>
      </c>
      <c r="I9" s="12"/>
      <c r="J9" s="12"/>
    </row>
    <row r="10" spans="2:10" x14ac:dyDescent="0.25">
      <c r="C10" s="12"/>
      <c r="D10" s="12"/>
      <c r="F10" s="53" t="s">
        <v>3</v>
      </c>
      <c r="G10" s="87">
        <v>2200</v>
      </c>
      <c r="H10" s="88">
        <f>G10/G8*H8</f>
        <v>1500</v>
      </c>
    </row>
    <row r="11" spans="2:10" x14ac:dyDescent="0.25">
      <c r="C11" s="12"/>
      <c r="D11" s="12"/>
      <c r="E11" s="53" t="s">
        <v>2</v>
      </c>
      <c r="H11" s="58">
        <v>2</v>
      </c>
    </row>
    <row r="12" spans="2:10" x14ac:dyDescent="0.25">
      <c r="C12" s="12"/>
      <c r="D12" s="12"/>
      <c r="E12" s="12"/>
      <c r="F12" s="12"/>
      <c r="G12" s="12"/>
      <c r="H12" s="12"/>
      <c r="I12" s="12"/>
      <c r="J12" s="12"/>
    </row>
    <row r="13" spans="2:10" x14ac:dyDescent="0.25">
      <c r="C13" s="12"/>
      <c r="E13" s="12"/>
      <c r="F13" s="53" t="s">
        <v>104</v>
      </c>
      <c r="G13" s="58" t="s">
        <v>105</v>
      </c>
      <c r="H13" s="12"/>
      <c r="I13" s="12"/>
      <c r="J13" s="12"/>
    </row>
    <row r="14" spans="2:10" x14ac:dyDescent="0.25">
      <c r="C14" s="12"/>
      <c r="D14" s="12"/>
      <c r="E14" s="12"/>
      <c r="F14" s="53" t="s">
        <v>1</v>
      </c>
      <c r="G14" s="58" t="s">
        <v>105</v>
      </c>
      <c r="H14" s="12"/>
      <c r="I14" s="12"/>
      <c r="J14" s="12"/>
    </row>
    <row r="15" spans="2:10" x14ac:dyDescent="0.25">
      <c r="C15" s="12"/>
      <c r="D15" s="12"/>
      <c r="F15" s="62" t="s">
        <v>9</v>
      </c>
      <c r="G15" s="58"/>
      <c r="H15" s="12"/>
      <c r="I15" s="12"/>
      <c r="J15" s="12"/>
    </row>
    <row r="16" spans="2:10" x14ac:dyDescent="0.25">
      <c r="C16" s="12"/>
      <c r="D16" s="12"/>
      <c r="F16" s="62" t="s">
        <v>11</v>
      </c>
      <c r="G16" s="58"/>
      <c r="H16" s="12"/>
      <c r="I16" s="12"/>
      <c r="J16" s="12"/>
    </row>
    <row r="17" spans="2:10" x14ac:dyDescent="0.25">
      <c r="B17" s="91"/>
      <c r="C17" s="91"/>
      <c r="D17" s="91"/>
      <c r="E17" s="91"/>
      <c r="F17" s="91"/>
      <c r="G17" s="91"/>
      <c r="H17" s="91"/>
      <c r="I17" s="91"/>
      <c r="J17" s="91"/>
    </row>
    <row r="18" spans="2:10" x14ac:dyDescent="0.25">
      <c r="B18" s="16" t="s">
        <v>12</v>
      </c>
      <c r="C18" s="16"/>
      <c r="D18" s="16"/>
      <c r="E18" s="16"/>
      <c r="F18" s="16"/>
      <c r="G18" s="16"/>
      <c r="H18" s="16"/>
      <c r="I18" s="16"/>
      <c r="J18" s="16"/>
    </row>
    <row r="19" spans="2:10" x14ac:dyDescent="0.25">
      <c r="B19" s="1">
        <v>1</v>
      </c>
      <c r="C19" s="14" t="s">
        <v>13</v>
      </c>
      <c r="D19" s="17"/>
      <c r="E19" s="17"/>
      <c r="F19" s="17"/>
      <c r="G19" s="17"/>
      <c r="H19" s="17"/>
      <c r="I19" s="1" t="s">
        <v>4</v>
      </c>
      <c r="J19" s="1" t="s">
        <v>14</v>
      </c>
    </row>
    <row r="20" spans="2:10" x14ac:dyDescent="0.25">
      <c r="B20" s="25" t="s">
        <v>6</v>
      </c>
      <c r="C20" s="21" t="s">
        <v>15</v>
      </c>
      <c r="D20" s="27"/>
      <c r="E20" s="27"/>
      <c r="F20" s="27"/>
      <c r="G20" s="27"/>
      <c r="H20" s="27"/>
      <c r="I20" s="9"/>
      <c r="J20" s="29">
        <f>H10</f>
        <v>1500</v>
      </c>
    </row>
    <row r="21" spans="2:10" x14ac:dyDescent="0.25">
      <c r="B21" s="25" t="s">
        <v>7</v>
      </c>
      <c r="C21" s="21" t="s">
        <v>143</v>
      </c>
      <c r="D21" s="27"/>
      <c r="E21" s="27"/>
      <c r="F21" s="27"/>
      <c r="G21" s="27"/>
      <c r="H21" s="27"/>
      <c r="I21" s="10">
        <v>0.3</v>
      </c>
      <c r="J21" s="29">
        <f>ROUND(I21*J20,2)</f>
        <v>450</v>
      </c>
    </row>
    <row r="22" spans="2:10" x14ac:dyDescent="0.25">
      <c r="B22" s="25" t="s">
        <v>8</v>
      </c>
      <c r="C22" s="21" t="s">
        <v>138</v>
      </c>
      <c r="D22" s="27"/>
      <c r="E22" s="27"/>
      <c r="F22" s="27"/>
      <c r="G22" s="27"/>
      <c r="H22" s="27"/>
      <c r="I22" s="10"/>
      <c r="J22" s="29">
        <f t="shared" ref="J22:J25" si="0">ROUND(I22*J21,2)</f>
        <v>0</v>
      </c>
    </row>
    <row r="23" spans="2:10" x14ac:dyDescent="0.25">
      <c r="B23" s="25" t="s">
        <v>10</v>
      </c>
      <c r="C23" s="21" t="s">
        <v>18</v>
      </c>
      <c r="D23" s="27"/>
      <c r="E23" s="27"/>
      <c r="F23" s="27"/>
      <c r="G23" s="27"/>
      <c r="H23" s="27"/>
      <c r="I23" s="20"/>
      <c r="J23" s="29">
        <f t="shared" si="0"/>
        <v>0</v>
      </c>
    </row>
    <row r="24" spans="2:10" x14ac:dyDescent="0.25">
      <c r="B24" s="25" t="s">
        <v>16</v>
      </c>
      <c r="C24" s="21" t="s">
        <v>18</v>
      </c>
      <c r="D24" s="27"/>
      <c r="E24" s="27"/>
      <c r="F24" s="27"/>
      <c r="G24" s="27"/>
      <c r="H24" s="27"/>
      <c r="I24" s="20"/>
      <c r="J24" s="29">
        <f t="shared" si="0"/>
        <v>0</v>
      </c>
    </row>
    <row r="25" spans="2:10" x14ac:dyDescent="0.25">
      <c r="B25" s="25" t="s">
        <v>17</v>
      </c>
      <c r="C25" s="21" t="s">
        <v>18</v>
      </c>
      <c r="D25" s="27"/>
      <c r="E25" s="27"/>
      <c r="F25" s="27"/>
      <c r="G25" s="27"/>
      <c r="H25" s="27"/>
      <c r="I25" s="10"/>
      <c r="J25" s="29">
        <f t="shared" si="0"/>
        <v>0</v>
      </c>
    </row>
    <row r="26" spans="2:10" x14ac:dyDescent="0.25">
      <c r="B26" s="14" t="s">
        <v>83</v>
      </c>
      <c r="C26" s="14"/>
      <c r="D26" s="14"/>
      <c r="E26" s="14"/>
      <c r="F26" s="14"/>
      <c r="G26" s="14"/>
      <c r="H26" s="28"/>
      <c r="I26" s="52"/>
      <c r="J26" s="30">
        <f>SUM(J20:J25)</f>
        <v>1950</v>
      </c>
    </row>
    <row r="27" spans="2:10" x14ac:dyDescent="0.25">
      <c r="B27" s="11"/>
      <c r="C27" s="11"/>
      <c r="D27" s="11"/>
      <c r="E27" s="11"/>
      <c r="F27" s="11"/>
      <c r="G27" s="11"/>
      <c r="H27" s="11"/>
      <c r="I27" s="3"/>
      <c r="J27" s="4"/>
    </row>
    <row r="28" spans="2:10" x14ac:dyDescent="0.25">
      <c r="B28" s="16" t="s">
        <v>55</v>
      </c>
      <c r="C28" s="16"/>
      <c r="D28" s="16"/>
      <c r="E28" s="16"/>
      <c r="F28" s="16"/>
      <c r="G28" s="16"/>
      <c r="H28" s="16"/>
      <c r="I28" s="16"/>
      <c r="J28" s="16"/>
    </row>
    <row r="29" spans="2:10" x14ac:dyDescent="0.25">
      <c r="B29" s="1">
        <v>2</v>
      </c>
      <c r="C29" s="31" t="s">
        <v>56</v>
      </c>
      <c r="D29" s="32"/>
      <c r="E29" s="32"/>
      <c r="F29" s="32"/>
      <c r="G29" s="32"/>
      <c r="H29" s="33"/>
      <c r="I29" s="5" t="s">
        <v>4</v>
      </c>
      <c r="J29" s="5" t="s">
        <v>14</v>
      </c>
    </row>
    <row r="30" spans="2:10" x14ac:dyDescent="0.25">
      <c r="B30" s="1" t="s">
        <v>6</v>
      </c>
      <c r="C30" s="21" t="s">
        <v>60</v>
      </c>
      <c r="D30" s="27"/>
      <c r="E30" s="27"/>
      <c r="F30" s="27"/>
      <c r="G30" s="27"/>
      <c r="H30" s="22"/>
      <c r="I30" s="6">
        <v>8.3299999999999999E-2</v>
      </c>
      <c r="J30" s="29">
        <f>ROUND($J$26*I30,2)</f>
        <v>162.44</v>
      </c>
    </row>
    <row r="31" spans="2:10" x14ac:dyDescent="0.25">
      <c r="B31" s="1" t="s">
        <v>7</v>
      </c>
      <c r="C31" s="21" t="s">
        <v>61</v>
      </c>
      <c r="D31" s="27"/>
      <c r="E31" s="27"/>
      <c r="F31" s="27"/>
      <c r="G31" s="27"/>
      <c r="H31" s="22"/>
      <c r="I31" s="7">
        <v>0.1111</v>
      </c>
      <c r="J31" s="29">
        <f>ROUND($J$26*I31,2)</f>
        <v>216.65</v>
      </c>
    </row>
    <row r="32" spans="2:10" x14ac:dyDescent="0.25">
      <c r="B32" s="14" t="s">
        <v>57</v>
      </c>
      <c r="C32" s="14"/>
      <c r="D32" s="14"/>
      <c r="E32" s="14"/>
      <c r="F32" s="14"/>
      <c r="G32" s="14"/>
      <c r="H32" s="14"/>
      <c r="I32" s="8">
        <f>SUM(I30:I31)</f>
        <v>0.19440000000000002</v>
      </c>
      <c r="J32" s="30">
        <f>SUM(J30:J31)</f>
        <v>379.09000000000003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3"/>
      <c r="J33" s="4"/>
    </row>
    <row r="34" spans="2:10" x14ac:dyDescent="0.25">
      <c r="B34" s="16" t="s">
        <v>58</v>
      </c>
      <c r="C34" s="16"/>
      <c r="D34" s="16"/>
      <c r="E34" s="16"/>
      <c r="F34" s="16"/>
      <c r="G34" s="16"/>
      <c r="H34" s="16"/>
      <c r="I34" s="16"/>
      <c r="J34" s="16"/>
    </row>
    <row r="35" spans="2:10" x14ac:dyDescent="0.25">
      <c r="B35" s="1">
        <v>3</v>
      </c>
      <c r="C35" s="15" t="s">
        <v>59</v>
      </c>
      <c r="D35" s="15"/>
      <c r="E35" s="15"/>
      <c r="F35" s="15"/>
      <c r="G35" s="15"/>
      <c r="H35" s="15"/>
      <c r="I35" s="5" t="s">
        <v>4</v>
      </c>
      <c r="J35" s="5" t="s">
        <v>14</v>
      </c>
    </row>
    <row r="36" spans="2:10" x14ac:dyDescent="0.25">
      <c r="B36" s="1" t="s">
        <v>6</v>
      </c>
      <c r="C36" s="21" t="s">
        <v>19</v>
      </c>
      <c r="D36" s="27"/>
      <c r="E36" s="27"/>
      <c r="F36" s="27"/>
      <c r="G36" s="27"/>
      <c r="H36" s="22"/>
      <c r="I36" s="83">
        <v>0.2</v>
      </c>
      <c r="J36" s="29">
        <f>ROUND(($J$26+$J$32)*$I36,2)</f>
        <v>465.82</v>
      </c>
    </row>
    <row r="37" spans="2:10" x14ac:dyDescent="0.25">
      <c r="B37" s="1" t="s">
        <v>7</v>
      </c>
      <c r="C37" s="21" t="s">
        <v>20</v>
      </c>
      <c r="D37" s="27"/>
      <c r="E37" s="27"/>
      <c r="F37" s="27"/>
      <c r="G37" s="27"/>
      <c r="H37" s="22"/>
      <c r="I37" s="83">
        <v>2.5000000000000001E-2</v>
      </c>
      <c r="J37" s="29">
        <f t="shared" ref="J37:J43" si="1">ROUND(($J$26+$J$32)*$I37,2)</f>
        <v>58.23</v>
      </c>
    </row>
    <row r="38" spans="2:10" x14ac:dyDescent="0.25">
      <c r="B38" s="1" t="s">
        <v>8</v>
      </c>
      <c r="C38" s="21" t="s">
        <v>63</v>
      </c>
      <c r="D38" s="27"/>
      <c r="E38" s="27"/>
      <c r="F38" s="27"/>
      <c r="G38" s="27"/>
      <c r="H38" s="22"/>
      <c r="I38" s="86">
        <v>3.7137000000000003E-2</v>
      </c>
      <c r="J38" s="29">
        <f t="shared" si="1"/>
        <v>86.5</v>
      </c>
    </row>
    <row r="39" spans="2:10" x14ac:dyDescent="0.25">
      <c r="B39" s="1" t="s">
        <v>10</v>
      </c>
      <c r="C39" s="21" t="s">
        <v>21</v>
      </c>
      <c r="D39" s="27"/>
      <c r="E39" s="27"/>
      <c r="F39" s="27"/>
      <c r="G39" s="27"/>
      <c r="H39" s="22"/>
      <c r="I39" s="83">
        <v>1.4999999999999999E-2</v>
      </c>
      <c r="J39" s="29">
        <f t="shared" si="1"/>
        <v>34.94</v>
      </c>
    </row>
    <row r="40" spans="2:10" x14ac:dyDescent="0.25">
      <c r="B40" s="1" t="s">
        <v>16</v>
      </c>
      <c r="C40" s="21" t="s">
        <v>22</v>
      </c>
      <c r="D40" s="27"/>
      <c r="E40" s="27"/>
      <c r="F40" s="27"/>
      <c r="G40" s="27"/>
      <c r="H40" s="22"/>
      <c r="I40" s="83">
        <v>0.01</v>
      </c>
      <c r="J40" s="29">
        <f t="shared" si="1"/>
        <v>23.29</v>
      </c>
    </row>
    <row r="41" spans="2:10" x14ac:dyDescent="0.25">
      <c r="B41" s="1" t="s">
        <v>17</v>
      </c>
      <c r="C41" s="21" t="s">
        <v>23</v>
      </c>
      <c r="D41" s="27"/>
      <c r="E41" s="27"/>
      <c r="F41" s="27"/>
      <c r="G41" s="27"/>
      <c r="H41" s="22"/>
      <c r="I41" s="83">
        <v>6.0000000000000001E-3</v>
      </c>
      <c r="J41" s="29">
        <f t="shared" si="1"/>
        <v>13.97</v>
      </c>
    </row>
    <row r="42" spans="2:10" x14ac:dyDescent="0.25">
      <c r="B42" s="1" t="s">
        <v>24</v>
      </c>
      <c r="C42" s="21" t="s">
        <v>25</v>
      </c>
      <c r="D42" s="27"/>
      <c r="E42" s="27"/>
      <c r="F42" s="27"/>
      <c r="G42" s="27"/>
      <c r="H42" s="22"/>
      <c r="I42" s="83">
        <v>2E-3</v>
      </c>
      <c r="J42" s="29">
        <f t="shared" si="1"/>
        <v>4.66</v>
      </c>
    </row>
    <row r="43" spans="2:10" x14ac:dyDescent="0.25">
      <c r="B43" s="1" t="s">
        <v>26</v>
      </c>
      <c r="C43" s="21" t="s">
        <v>27</v>
      </c>
      <c r="D43" s="27"/>
      <c r="E43" s="27"/>
      <c r="F43" s="27"/>
      <c r="G43" s="27"/>
      <c r="H43" s="22"/>
      <c r="I43" s="83">
        <v>0.08</v>
      </c>
      <c r="J43" s="29">
        <f t="shared" si="1"/>
        <v>186.33</v>
      </c>
    </row>
    <row r="44" spans="2:10" x14ac:dyDescent="0.25">
      <c r="B44" s="14" t="s">
        <v>62</v>
      </c>
      <c r="C44" s="14"/>
      <c r="D44" s="14"/>
      <c r="E44" s="14"/>
      <c r="F44" s="14"/>
      <c r="G44" s="14"/>
      <c r="H44" s="14"/>
      <c r="I44" s="8">
        <f>SUM(I36:I43)</f>
        <v>0.37513700000000005</v>
      </c>
      <c r="J44" s="30">
        <f>SUM(J36:J43)</f>
        <v>873.74</v>
      </c>
    </row>
    <row r="45" spans="2:10" x14ac:dyDescent="0.25">
      <c r="C45" s="18"/>
      <c r="D45" s="18"/>
      <c r="E45" s="18"/>
      <c r="F45" s="18"/>
      <c r="G45" s="18"/>
      <c r="H45" s="18"/>
      <c r="I45" s="19"/>
      <c r="J45" s="4"/>
    </row>
    <row r="46" spans="2:10" x14ac:dyDescent="0.25">
      <c r="B46" s="16" t="s">
        <v>64</v>
      </c>
      <c r="C46" s="16"/>
      <c r="D46" s="16"/>
      <c r="E46" s="16"/>
      <c r="F46" s="16"/>
      <c r="G46" s="16"/>
      <c r="H46" s="16"/>
      <c r="I46" s="16"/>
      <c r="J46" s="16"/>
    </row>
    <row r="47" spans="2:10" ht="28.5" customHeight="1" x14ac:dyDescent="0.25">
      <c r="B47" s="1">
        <v>4</v>
      </c>
      <c r="C47" s="34" t="s">
        <v>65</v>
      </c>
      <c r="D47" s="34"/>
      <c r="E47" s="34"/>
      <c r="F47" s="34"/>
      <c r="G47" s="34"/>
      <c r="H47" s="34"/>
      <c r="I47" s="5" t="s">
        <v>4</v>
      </c>
      <c r="J47" s="5" t="s">
        <v>14</v>
      </c>
    </row>
    <row r="48" spans="2:10" x14ac:dyDescent="0.25">
      <c r="B48" s="1" t="s">
        <v>6</v>
      </c>
      <c r="C48" s="35" t="s">
        <v>148</v>
      </c>
      <c r="D48" s="24"/>
      <c r="E48" s="24"/>
      <c r="F48" s="24"/>
      <c r="G48" s="24"/>
      <c r="H48" s="24"/>
      <c r="I48" s="36"/>
      <c r="J48" s="50"/>
    </row>
    <row r="49" spans="1:10" x14ac:dyDescent="0.25">
      <c r="B49" s="1" t="s">
        <v>67</v>
      </c>
      <c r="C49" s="26" t="s">
        <v>70</v>
      </c>
      <c r="D49" s="13"/>
      <c r="E49" s="13"/>
      <c r="F49" s="13"/>
      <c r="G49" s="13"/>
      <c r="H49" s="13"/>
      <c r="I49" s="37"/>
      <c r="J49" s="51"/>
    </row>
    <row r="50" spans="1:10" x14ac:dyDescent="0.25">
      <c r="B50" s="1" t="s">
        <v>7</v>
      </c>
      <c r="C50" s="35" t="s">
        <v>149</v>
      </c>
      <c r="D50" s="24"/>
      <c r="E50" s="24"/>
      <c r="F50" s="24"/>
      <c r="G50" s="24"/>
      <c r="H50" s="24"/>
      <c r="I50" s="36"/>
      <c r="J50" s="50"/>
    </row>
    <row r="51" spans="1:10" x14ac:dyDescent="0.25">
      <c r="B51" s="1" t="s">
        <v>68</v>
      </c>
      <c r="C51" s="26" t="s">
        <v>71</v>
      </c>
      <c r="D51" s="13"/>
      <c r="E51" s="13"/>
      <c r="F51" s="13"/>
      <c r="G51" s="13"/>
      <c r="H51" s="13"/>
      <c r="I51" s="37"/>
      <c r="J51" s="51"/>
    </row>
    <row r="52" spans="1:10" x14ac:dyDescent="0.25">
      <c r="B52" s="1" t="s">
        <v>8</v>
      </c>
      <c r="C52" s="35" t="s">
        <v>150</v>
      </c>
      <c r="D52" s="24"/>
      <c r="E52" s="24"/>
      <c r="F52" s="24"/>
      <c r="G52" s="24"/>
      <c r="H52" s="24"/>
      <c r="I52" s="36"/>
      <c r="J52" s="50"/>
    </row>
    <row r="53" spans="1:10" x14ac:dyDescent="0.25">
      <c r="B53" s="1" t="s">
        <v>72</v>
      </c>
      <c r="C53" s="26" t="s">
        <v>74</v>
      </c>
      <c r="D53" s="13"/>
      <c r="E53" s="13"/>
      <c r="F53" s="13"/>
      <c r="G53" s="13"/>
      <c r="H53" s="13"/>
      <c r="I53" s="37"/>
      <c r="J53" s="51"/>
    </row>
    <row r="54" spans="1:10" x14ac:dyDescent="0.25">
      <c r="B54" s="1" t="s">
        <v>10</v>
      </c>
      <c r="C54" s="94" t="s">
        <v>151</v>
      </c>
      <c r="D54" s="95"/>
      <c r="E54" s="95"/>
      <c r="F54" s="95"/>
      <c r="G54" s="95"/>
      <c r="H54" s="95"/>
      <c r="I54" s="96"/>
      <c r="J54" s="50"/>
    </row>
    <row r="55" spans="1:10" x14ac:dyDescent="0.25">
      <c r="A55" t="s">
        <v>146</v>
      </c>
      <c r="B55" s="1" t="s">
        <v>75</v>
      </c>
      <c r="C55" s="94" t="s">
        <v>147</v>
      </c>
      <c r="D55" s="95"/>
      <c r="E55" s="95"/>
      <c r="F55" s="95"/>
      <c r="G55" s="95"/>
      <c r="H55" s="95"/>
      <c r="I55" s="96">
        <v>7.0000000000000007E-2</v>
      </c>
      <c r="J55" s="51">
        <f>ROUND($J$26*I55,2)</f>
        <v>136.5</v>
      </c>
    </row>
    <row r="56" spans="1:10" x14ac:dyDescent="0.25">
      <c r="B56" s="1" t="s">
        <v>16</v>
      </c>
      <c r="C56" s="35" t="s">
        <v>76</v>
      </c>
      <c r="D56" s="24"/>
      <c r="E56" s="24"/>
      <c r="F56" s="24"/>
      <c r="G56" s="24"/>
      <c r="H56" s="24"/>
      <c r="I56" s="36"/>
      <c r="J56" s="50"/>
    </row>
    <row r="57" spans="1:10" x14ac:dyDescent="0.25">
      <c r="B57" s="1" t="s">
        <v>75</v>
      </c>
      <c r="C57" s="26" t="s">
        <v>77</v>
      </c>
      <c r="D57" s="13"/>
      <c r="E57" s="13"/>
      <c r="F57" s="13"/>
      <c r="G57" s="13"/>
      <c r="H57" s="13"/>
      <c r="I57" s="37"/>
      <c r="J57" s="51"/>
    </row>
    <row r="58" spans="1:10" x14ac:dyDescent="0.25">
      <c r="B58" s="1" t="s">
        <v>17</v>
      </c>
      <c r="C58" s="35" t="s">
        <v>76</v>
      </c>
      <c r="D58" s="24"/>
      <c r="E58" s="24"/>
      <c r="F58" s="24"/>
      <c r="G58" s="24"/>
      <c r="H58" s="24"/>
      <c r="I58" s="36"/>
      <c r="J58" s="50"/>
    </row>
    <row r="59" spans="1:10" x14ac:dyDescent="0.25">
      <c r="B59" s="1" t="s">
        <v>78</v>
      </c>
      <c r="C59" s="26" t="s">
        <v>77</v>
      </c>
      <c r="D59" s="13"/>
      <c r="E59" s="13"/>
      <c r="F59" s="13"/>
      <c r="G59" s="13"/>
      <c r="H59" s="13"/>
      <c r="I59" s="37"/>
      <c r="J59" s="51"/>
    </row>
    <row r="60" spans="1:10" x14ac:dyDescent="0.25">
      <c r="B60" s="1" t="s">
        <v>24</v>
      </c>
      <c r="C60" s="35" t="s">
        <v>76</v>
      </c>
      <c r="D60" s="24"/>
      <c r="E60" s="24"/>
      <c r="F60" s="24"/>
      <c r="G60" s="24"/>
      <c r="H60" s="24"/>
      <c r="I60" s="36"/>
      <c r="J60" s="50"/>
    </row>
    <row r="61" spans="1:10" x14ac:dyDescent="0.25">
      <c r="B61" s="1" t="s">
        <v>124</v>
      </c>
      <c r="C61" s="26" t="s">
        <v>77</v>
      </c>
      <c r="D61" s="13"/>
      <c r="E61" s="13"/>
      <c r="F61" s="13"/>
      <c r="G61" s="13"/>
      <c r="H61" s="13"/>
      <c r="I61" s="37"/>
      <c r="J61" s="51"/>
    </row>
    <row r="62" spans="1:10" x14ac:dyDescent="0.25">
      <c r="B62" s="14" t="s">
        <v>80</v>
      </c>
      <c r="C62" s="14"/>
      <c r="D62" s="14"/>
      <c r="E62" s="14"/>
      <c r="F62" s="14"/>
      <c r="G62" s="14"/>
      <c r="H62" s="14"/>
      <c r="I62" s="8">
        <f>SUM(I48:I61)</f>
        <v>7.0000000000000007E-2</v>
      </c>
      <c r="J62" s="30">
        <f>SUM(J48:J61)</f>
        <v>136.5</v>
      </c>
    </row>
    <row r="63" spans="1:10" x14ac:dyDescent="0.25">
      <c r="B63" s="3"/>
      <c r="C63" s="23"/>
      <c r="D63" s="23"/>
      <c r="E63" s="23"/>
      <c r="F63" s="23"/>
      <c r="G63" s="23"/>
      <c r="H63" s="23"/>
      <c r="I63" s="38"/>
      <c r="J63" s="39"/>
    </row>
    <row r="64" spans="1:10" x14ac:dyDescent="0.25">
      <c r="B64" s="16" t="s">
        <v>81</v>
      </c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">
        <v>5</v>
      </c>
      <c r="C65" s="90" t="s">
        <v>87</v>
      </c>
      <c r="D65" s="90"/>
      <c r="E65" s="90"/>
      <c r="F65" s="90"/>
      <c r="G65" s="90"/>
      <c r="H65" s="90"/>
      <c r="I65" s="1" t="s">
        <v>4</v>
      </c>
      <c r="J65" s="1" t="s">
        <v>14</v>
      </c>
    </row>
    <row r="66" spans="2:10" x14ac:dyDescent="0.25">
      <c r="B66" s="1" t="s">
        <v>6</v>
      </c>
      <c r="C66" s="93" t="s">
        <v>31</v>
      </c>
      <c r="D66" s="93"/>
      <c r="E66" s="93"/>
      <c r="F66" s="93"/>
      <c r="G66" s="93"/>
      <c r="H66" s="93"/>
      <c r="I66" s="86">
        <f>(1/12)*5%</f>
        <v>4.1666666666666666E-3</v>
      </c>
      <c r="J66" s="29">
        <f>ROUND($I66*$J$26,2)</f>
        <v>8.1300000000000008</v>
      </c>
    </row>
    <row r="67" spans="2:10" x14ac:dyDescent="0.25">
      <c r="B67" s="1" t="s">
        <v>7</v>
      </c>
      <c r="C67" s="93" t="s">
        <v>32</v>
      </c>
      <c r="D67" s="93"/>
      <c r="E67" s="93"/>
      <c r="F67" s="93"/>
      <c r="G67" s="93"/>
      <c r="H67" s="93"/>
      <c r="I67" s="86">
        <v>3.3599999999999998E-4</v>
      </c>
      <c r="J67" s="29">
        <f t="shared" ref="J67:J71" si="2">ROUND($I67*$J$26,2)</f>
        <v>0.66</v>
      </c>
    </row>
    <row r="68" spans="2:10" x14ac:dyDescent="0.25">
      <c r="B68" s="1" t="s">
        <v>8</v>
      </c>
      <c r="C68" s="93" t="s">
        <v>125</v>
      </c>
      <c r="D68" s="93"/>
      <c r="E68" s="93"/>
      <c r="F68" s="93"/>
      <c r="G68" s="93"/>
      <c r="H68" s="93"/>
      <c r="I68" s="86">
        <v>1.7000000000000001E-4</v>
      </c>
      <c r="J68" s="29">
        <f t="shared" si="2"/>
        <v>0.33</v>
      </c>
    </row>
    <row r="69" spans="2:10" x14ac:dyDescent="0.25">
      <c r="B69" s="1" t="s">
        <v>10</v>
      </c>
      <c r="C69" s="93" t="s">
        <v>33</v>
      </c>
      <c r="D69" s="93"/>
      <c r="E69" s="93"/>
      <c r="F69" s="93"/>
      <c r="G69" s="93"/>
      <c r="H69" s="93"/>
      <c r="I69" s="86">
        <v>1E-3</v>
      </c>
      <c r="J69" s="29">
        <f t="shared" si="2"/>
        <v>1.95</v>
      </c>
    </row>
    <row r="70" spans="2:10" ht="15" customHeight="1" x14ac:dyDescent="0.25">
      <c r="B70" s="1" t="s">
        <v>16</v>
      </c>
      <c r="C70" s="93" t="s">
        <v>34</v>
      </c>
      <c r="D70" s="93"/>
      <c r="E70" s="93"/>
      <c r="F70" s="93"/>
      <c r="G70" s="93"/>
      <c r="H70" s="93"/>
      <c r="I70" s="86">
        <v>4.0999999999999999E-4</v>
      </c>
      <c r="J70" s="29">
        <f t="shared" si="2"/>
        <v>0.8</v>
      </c>
    </row>
    <row r="71" spans="2:10" ht="15" customHeight="1" x14ac:dyDescent="0.25">
      <c r="B71" s="1" t="s">
        <v>17</v>
      </c>
      <c r="C71" s="92" t="s">
        <v>126</v>
      </c>
      <c r="D71" s="92"/>
      <c r="E71" s="92"/>
      <c r="F71" s="92"/>
      <c r="G71" s="92"/>
      <c r="H71" s="92"/>
      <c r="I71" s="86">
        <v>4.0000000000000003E-5</v>
      </c>
      <c r="J71" s="29">
        <f t="shared" si="2"/>
        <v>0.08</v>
      </c>
    </row>
    <row r="72" spans="2:10" x14ac:dyDescent="0.25">
      <c r="B72" s="14" t="s">
        <v>84</v>
      </c>
      <c r="C72" s="14"/>
      <c r="D72" s="14"/>
      <c r="E72" s="14"/>
      <c r="F72" s="14"/>
      <c r="G72" s="14"/>
      <c r="H72" s="14"/>
      <c r="I72" s="89">
        <f>SUM(I66:I71)</f>
        <v>6.1226666666666669E-3</v>
      </c>
      <c r="J72" s="30">
        <f>SUM(J66:J71)</f>
        <v>11.950000000000001</v>
      </c>
    </row>
    <row r="73" spans="2:10" x14ac:dyDescent="0.25">
      <c r="B73" s="3"/>
      <c r="C73" s="23"/>
      <c r="D73" s="23"/>
      <c r="E73" s="23"/>
      <c r="F73" s="23"/>
      <c r="G73" s="23"/>
      <c r="H73" s="23"/>
      <c r="I73" s="38"/>
      <c r="J73" s="39"/>
    </row>
    <row r="74" spans="2:10" x14ac:dyDescent="0.25">
      <c r="B74" s="16" t="s">
        <v>82</v>
      </c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"/>
      <c r="C75" s="90" t="s">
        <v>110</v>
      </c>
      <c r="D75" s="90"/>
      <c r="E75" s="90"/>
      <c r="F75" s="90"/>
      <c r="G75" s="90"/>
      <c r="H75" s="90"/>
      <c r="I75" s="1" t="s">
        <v>4</v>
      </c>
      <c r="J75" s="1" t="s">
        <v>14</v>
      </c>
    </row>
    <row r="76" spans="2:10" x14ac:dyDescent="0.25">
      <c r="B76" s="1">
        <v>1</v>
      </c>
      <c r="C76" s="21" t="str">
        <f>B26</f>
        <v>TOTAL MÓDULO 1</v>
      </c>
      <c r="D76" s="27"/>
      <c r="E76" s="27"/>
      <c r="F76" s="27"/>
      <c r="G76" s="27"/>
      <c r="H76" s="22"/>
      <c r="I76" s="6">
        <f>J76/J$81</f>
        <v>0.58186722685063619</v>
      </c>
      <c r="J76" s="29">
        <f>J26</f>
        <v>1950</v>
      </c>
    </row>
    <row r="77" spans="2:10" x14ac:dyDescent="0.25">
      <c r="B77" s="1">
        <v>2</v>
      </c>
      <c r="C77" s="21" t="str">
        <f>B32</f>
        <v>TOTAL MÓDULO 2</v>
      </c>
      <c r="D77" s="27"/>
      <c r="E77" s="27"/>
      <c r="F77" s="27"/>
      <c r="G77" s="27"/>
      <c r="H77" s="22"/>
      <c r="I77" s="6">
        <f t="shared" ref="I77:I80" si="3">J77/J$81</f>
        <v>0.11311797283426037</v>
      </c>
      <c r="J77" s="29">
        <f>J32</f>
        <v>379.09000000000003</v>
      </c>
    </row>
    <row r="78" spans="2:10" x14ac:dyDescent="0.25">
      <c r="B78" s="1">
        <v>3</v>
      </c>
      <c r="C78" s="21" t="str">
        <f>B44</f>
        <v>TOTAL MÓDULO 3</v>
      </c>
      <c r="D78" s="27"/>
      <c r="E78" s="27"/>
      <c r="F78" s="27"/>
      <c r="G78" s="27"/>
      <c r="H78" s="22"/>
      <c r="I78" s="6">
        <f t="shared" si="3"/>
        <v>0.26071829271203839</v>
      </c>
      <c r="J78" s="29">
        <f>J44</f>
        <v>873.74</v>
      </c>
    </row>
    <row r="79" spans="2:10" x14ac:dyDescent="0.25">
      <c r="B79" s="1">
        <v>4</v>
      </c>
      <c r="C79" s="21" t="str">
        <f>B62</f>
        <v>TOTAL MÓDULO 4</v>
      </c>
      <c r="D79" s="27"/>
      <c r="E79" s="27"/>
      <c r="F79" s="27"/>
      <c r="G79" s="27"/>
      <c r="H79" s="22"/>
      <c r="I79" s="6">
        <f t="shared" si="3"/>
        <v>4.0730705879544533E-2</v>
      </c>
      <c r="J79" s="29">
        <f>J62</f>
        <v>136.5</v>
      </c>
    </row>
    <row r="80" spans="2:10" x14ac:dyDescent="0.25">
      <c r="B80" s="1">
        <v>5</v>
      </c>
      <c r="C80" s="21" t="str">
        <f>B72</f>
        <v>TOTAL MÓDULO 5</v>
      </c>
      <c r="D80" s="27"/>
      <c r="E80" s="27"/>
      <c r="F80" s="27"/>
      <c r="G80" s="27"/>
      <c r="H80" s="22"/>
      <c r="I80" s="6">
        <f t="shared" si="3"/>
        <v>3.5658017235205659E-3</v>
      </c>
      <c r="J80" s="29">
        <f>J72</f>
        <v>11.950000000000001</v>
      </c>
    </row>
    <row r="81" spans="2:10" s="46" customFormat="1" x14ac:dyDescent="0.25">
      <c r="B81" s="14" t="s">
        <v>82</v>
      </c>
      <c r="C81" s="28"/>
      <c r="D81" s="43"/>
      <c r="E81" s="43"/>
      <c r="F81" s="43"/>
      <c r="G81" s="43"/>
      <c r="H81" s="44"/>
      <c r="I81" s="45"/>
      <c r="J81" s="30">
        <f>SUM(J76:J80)</f>
        <v>3351.2799999999997</v>
      </c>
    </row>
    <row r="82" spans="2:10" ht="15" customHeight="1" x14ac:dyDescent="0.25">
      <c r="B82" s="3"/>
      <c r="C82" s="23"/>
      <c r="D82" s="23"/>
      <c r="E82" s="23"/>
      <c r="F82" s="23"/>
      <c r="G82" s="23"/>
      <c r="H82" s="23"/>
      <c r="I82" s="38"/>
      <c r="J82" s="39"/>
    </row>
    <row r="83" spans="2:10" x14ac:dyDescent="0.25">
      <c r="B83" s="16" t="s">
        <v>111</v>
      </c>
      <c r="C83" s="16"/>
      <c r="D83" s="16"/>
      <c r="E83" s="16"/>
      <c r="F83" s="16"/>
      <c r="G83" s="16"/>
      <c r="H83" s="16"/>
      <c r="I83" s="16"/>
      <c r="J83" s="16"/>
    </row>
    <row r="84" spans="2:10" ht="25.5" x14ac:dyDescent="0.25">
      <c r="B84" s="1">
        <v>6</v>
      </c>
      <c r="C84" s="34" t="s">
        <v>112</v>
      </c>
      <c r="D84" s="34"/>
      <c r="E84" s="34"/>
      <c r="F84" s="34"/>
      <c r="G84" s="34"/>
      <c r="H84" s="34"/>
      <c r="I84" s="5" t="s">
        <v>4</v>
      </c>
      <c r="J84" s="5" t="s">
        <v>14</v>
      </c>
    </row>
    <row r="85" spans="2:10" x14ac:dyDescent="0.25">
      <c r="B85" s="1" t="s">
        <v>6</v>
      </c>
      <c r="C85" s="40" t="s">
        <v>29</v>
      </c>
      <c r="D85" s="41"/>
      <c r="E85" s="41"/>
      <c r="F85" s="41"/>
      <c r="G85" s="41"/>
      <c r="H85" s="42"/>
      <c r="I85" s="6" t="s">
        <v>28</v>
      </c>
      <c r="J85" s="47">
        <v>0</v>
      </c>
    </row>
    <row r="86" spans="2:10" x14ac:dyDescent="0.25">
      <c r="B86" s="1" t="s">
        <v>7</v>
      </c>
      <c r="C86" s="40" t="s">
        <v>30</v>
      </c>
      <c r="D86" s="41"/>
      <c r="E86" s="41"/>
      <c r="F86" s="41"/>
      <c r="G86" s="41"/>
      <c r="H86" s="42"/>
      <c r="I86" s="6" t="s">
        <v>28</v>
      </c>
      <c r="J86" s="47">
        <v>0</v>
      </c>
    </row>
    <row r="87" spans="2:10" x14ac:dyDescent="0.25">
      <c r="B87" s="1" t="s">
        <v>8</v>
      </c>
      <c r="C87" s="40" t="s">
        <v>79</v>
      </c>
      <c r="D87" s="41"/>
      <c r="E87" s="41"/>
      <c r="F87" s="41"/>
      <c r="G87" s="41"/>
      <c r="H87" s="42"/>
      <c r="I87" s="6" t="s">
        <v>28</v>
      </c>
      <c r="J87" s="47">
        <v>0</v>
      </c>
    </row>
    <row r="88" spans="2:10" x14ac:dyDescent="0.25">
      <c r="B88" s="1" t="s">
        <v>10</v>
      </c>
      <c r="C88" s="40" t="s">
        <v>18</v>
      </c>
      <c r="D88" s="41"/>
      <c r="E88" s="41"/>
      <c r="F88" s="41"/>
      <c r="G88" s="41"/>
      <c r="H88" s="42"/>
      <c r="I88" s="6" t="s">
        <v>28</v>
      </c>
      <c r="J88" s="47">
        <v>0</v>
      </c>
    </row>
    <row r="89" spans="2:10" x14ac:dyDescent="0.25">
      <c r="B89" s="1" t="s">
        <v>16</v>
      </c>
      <c r="C89" s="40" t="s">
        <v>18</v>
      </c>
      <c r="D89" s="41"/>
      <c r="E89" s="41"/>
      <c r="F89" s="41"/>
      <c r="G89" s="41"/>
      <c r="H89" s="42"/>
      <c r="I89" s="6" t="s">
        <v>28</v>
      </c>
      <c r="J89" s="47">
        <v>0</v>
      </c>
    </row>
    <row r="90" spans="2:10" x14ac:dyDescent="0.25">
      <c r="B90" s="1" t="s">
        <v>17</v>
      </c>
      <c r="C90" s="40" t="s">
        <v>18</v>
      </c>
      <c r="D90" s="41"/>
      <c r="E90" s="41"/>
      <c r="F90" s="41"/>
      <c r="G90" s="41"/>
      <c r="H90" s="42"/>
      <c r="I90" s="6" t="s">
        <v>28</v>
      </c>
      <c r="J90" s="47">
        <v>0</v>
      </c>
    </row>
    <row r="91" spans="2:10" x14ac:dyDescent="0.25">
      <c r="B91" s="14" t="s">
        <v>85</v>
      </c>
      <c r="C91" s="14"/>
      <c r="D91" s="14"/>
      <c r="E91" s="14"/>
      <c r="F91" s="14"/>
      <c r="G91" s="14"/>
      <c r="H91" s="14"/>
      <c r="I91" s="8">
        <f>SUM(I85:I90)</f>
        <v>0</v>
      </c>
      <c r="J91" s="30">
        <f>SUM(J85:J90)</f>
        <v>0</v>
      </c>
    </row>
    <row r="93" spans="2:10" x14ac:dyDescent="0.25">
      <c r="B93" s="16" t="s">
        <v>86</v>
      </c>
      <c r="C93" s="16"/>
      <c r="D93" s="16"/>
      <c r="E93" s="16"/>
      <c r="F93" s="16"/>
      <c r="G93" s="16"/>
      <c r="H93" s="16"/>
      <c r="I93" s="16"/>
      <c r="J93" s="16"/>
    </row>
    <row r="94" spans="2:10" x14ac:dyDescent="0.25">
      <c r="B94" s="1">
        <v>7</v>
      </c>
      <c r="C94" s="28" t="s">
        <v>40</v>
      </c>
      <c r="D94" s="43"/>
      <c r="E94" s="43"/>
      <c r="F94" s="43"/>
      <c r="G94" s="43"/>
      <c r="H94" s="44"/>
      <c r="I94" s="1" t="s">
        <v>4</v>
      </c>
      <c r="J94" s="1" t="s">
        <v>14</v>
      </c>
    </row>
    <row r="95" spans="2:10" x14ac:dyDescent="0.25">
      <c r="B95" s="1" t="s">
        <v>6</v>
      </c>
      <c r="C95" s="21" t="s">
        <v>35</v>
      </c>
      <c r="D95" s="27"/>
      <c r="E95" s="27"/>
      <c r="F95" s="27"/>
      <c r="G95" s="27"/>
      <c r="H95" s="22"/>
      <c r="I95" s="6">
        <v>9.2999999999999992E-3</v>
      </c>
      <c r="J95" s="29">
        <f>ROUND(J$26*$I95,2)</f>
        <v>18.14</v>
      </c>
    </row>
    <row r="96" spans="2:10" x14ac:dyDescent="0.25">
      <c r="B96" s="1" t="s">
        <v>7</v>
      </c>
      <c r="C96" s="21" t="s">
        <v>36</v>
      </c>
      <c r="D96" s="27"/>
      <c r="E96" s="27"/>
      <c r="F96" s="27"/>
      <c r="G96" s="27"/>
      <c r="H96" s="22"/>
      <c r="I96" s="6">
        <v>8.2000000000000007E-3</v>
      </c>
      <c r="J96" s="29">
        <f t="shared" ref="J96:J101" si="4">ROUND(J$26*$I96,2)</f>
        <v>15.99</v>
      </c>
    </row>
    <row r="97" spans="2:10" x14ac:dyDescent="0.25">
      <c r="B97" s="1" t="s">
        <v>8</v>
      </c>
      <c r="C97" s="21" t="s">
        <v>113</v>
      </c>
      <c r="D97" s="27"/>
      <c r="E97" s="27"/>
      <c r="F97" s="27"/>
      <c r="G97" s="27"/>
      <c r="H97" s="22"/>
      <c r="I97" s="6">
        <f>((5/30)/12)*1.5%</f>
        <v>2.0833333333333332E-4</v>
      </c>
      <c r="J97" s="29">
        <f t="shared" si="4"/>
        <v>0.41</v>
      </c>
    </row>
    <row r="98" spans="2:10" x14ac:dyDescent="0.25">
      <c r="B98" s="1" t="s">
        <v>10</v>
      </c>
      <c r="C98" s="21" t="s">
        <v>37</v>
      </c>
      <c r="D98" s="27"/>
      <c r="E98" s="27"/>
      <c r="F98" s="27"/>
      <c r="G98" s="27"/>
      <c r="H98" s="22"/>
      <c r="I98" s="6">
        <v>2.9999999999999997E-4</v>
      </c>
      <c r="J98" s="29">
        <f t="shared" si="4"/>
        <v>0.59</v>
      </c>
    </row>
    <row r="99" spans="2:10" x14ac:dyDescent="0.25">
      <c r="B99" s="1" t="s">
        <v>16</v>
      </c>
      <c r="C99" s="21" t="s">
        <v>38</v>
      </c>
      <c r="D99" s="27"/>
      <c r="E99" s="27"/>
      <c r="F99" s="27"/>
      <c r="G99" s="27"/>
      <c r="H99" s="22"/>
      <c r="I99" s="6">
        <v>6.1000000000000004E-3</v>
      </c>
      <c r="J99" s="29">
        <f t="shared" si="4"/>
        <v>11.9</v>
      </c>
    </row>
    <row r="100" spans="2:10" x14ac:dyDescent="0.25">
      <c r="B100" s="1" t="s">
        <v>17</v>
      </c>
      <c r="C100" s="21" t="s">
        <v>39</v>
      </c>
      <c r="D100" s="27"/>
      <c r="E100" s="27"/>
      <c r="F100" s="27"/>
      <c r="G100" s="27"/>
      <c r="H100" s="22"/>
      <c r="I100" s="6">
        <v>0</v>
      </c>
      <c r="J100" s="29">
        <f t="shared" si="4"/>
        <v>0</v>
      </c>
    </row>
    <row r="101" spans="2:10" x14ac:dyDescent="0.25">
      <c r="B101" s="1" t="s">
        <v>24</v>
      </c>
      <c r="C101" s="21" t="s">
        <v>39</v>
      </c>
      <c r="D101" s="27"/>
      <c r="E101" s="27"/>
      <c r="F101" s="27"/>
      <c r="G101" s="27"/>
      <c r="H101" s="22"/>
      <c r="I101" s="6">
        <v>0</v>
      </c>
      <c r="J101" s="29">
        <f t="shared" si="4"/>
        <v>0</v>
      </c>
    </row>
    <row r="102" spans="2:10" x14ac:dyDescent="0.25">
      <c r="B102" s="14" t="s">
        <v>88</v>
      </c>
      <c r="C102" s="14"/>
      <c r="D102" s="14"/>
      <c r="E102" s="14"/>
      <c r="F102" s="14"/>
      <c r="G102" s="14"/>
      <c r="H102" s="14"/>
      <c r="I102" s="8">
        <f>SUM(I94:I101)</f>
        <v>2.4108333333333339E-2</v>
      </c>
      <c r="J102" s="30">
        <f>SUM(J94:J101)</f>
        <v>47.03</v>
      </c>
    </row>
    <row r="104" spans="2:10" x14ac:dyDescent="0.25">
      <c r="B104" s="16" t="s">
        <v>89</v>
      </c>
      <c r="C104" s="16"/>
      <c r="D104" s="16"/>
      <c r="E104" s="16"/>
      <c r="F104" s="16"/>
      <c r="G104" s="16"/>
      <c r="H104" s="16"/>
      <c r="I104" s="16"/>
      <c r="J104" s="16"/>
    </row>
    <row r="105" spans="2:10" x14ac:dyDescent="0.25">
      <c r="B105" s="1">
        <v>8</v>
      </c>
      <c r="C105" s="90" t="s">
        <v>41</v>
      </c>
      <c r="D105" s="90"/>
      <c r="E105" s="90"/>
      <c r="F105" s="90"/>
      <c r="G105" s="90"/>
      <c r="H105" s="90"/>
      <c r="I105" s="1"/>
      <c r="J105" s="1" t="s">
        <v>14</v>
      </c>
    </row>
    <row r="106" spans="2:10" x14ac:dyDescent="0.25">
      <c r="B106" s="1" t="s">
        <v>6</v>
      </c>
      <c r="C106" s="21" t="s">
        <v>42</v>
      </c>
      <c r="D106" s="27"/>
      <c r="E106" s="27"/>
      <c r="F106" s="27"/>
      <c r="G106" s="27"/>
      <c r="H106" s="22"/>
      <c r="I106" s="6" t="s">
        <v>28</v>
      </c>
      <c r="J106" s="29">
        <v>0</v>
      </c>
    </row>
    <row r="107" spans="2:10" x14ac:dyDescent="0.25">
      <c r="B107" s="1" t="s">
        <v>7</v>
      </c>
      <c r="C107" s="21" t="s">
        <v>90</v>
      </c>
      <c r="D107" s="27"/>
      <c r="E107" s="27"/>
      <c r="F107" s="27"/>
      <c r="G107" s="27"/>
      <c r="H107" s="22"/>
      <c r="I107" s="6" t="s">
        <v>28</v>
      </c>
      <c r="J107" s="29">
        <v>0</v>
      </c>
    </row>
    <row r="108" spans="2:10" x14ac:dyDescent="0.25">
      <c r="B108" s="1" t="s">
        <v>8</v>
      </c>
      <c r="C108" s="21" t="s">
        <v>91</v>
      </c>
      <c r="D108" s="27"/>
      <c r="E108" s="27"/>
      <c r="F108" s="27"/>
      <c r="G108" s="27"/>
      <c r="H108" s="22"/>
      <c r="I108" s="6" t="s">
        <v>28</v>
      </c>
      <c r="J108" s="29">
        <v>0</v>
      </c>
    </row>
    <row r="109" spans="2:10" x14ac:dyDescent="0.25">
      <c r="B109" s="1" t="s">
        <v>10</v>
      </c>
      <c r="C109" s="21" t="s">
        <v>96</v>
      </c>
      <c r="D109" s="27"/>
      <c r="E109" s="27"/>
      <c r="F109" s="27"/>
      <c r="G109" s="27"/>
      <c r="H109" s="22"/>
      <c r="I109" s="6" t="s">
        <v>28</v>
      </c>
      <c r="J109" s="29">
        <v>0</v>
      </c>
    </row>
    <row r="110" spans="2:10" x14ac:dyDescent="0.25">
      <c r="B110" s="1" t="s">
        <v>16</v>
      </c>
      <c r="C110" s="21" t="s">
        <v>92</v>
      </c>
      <c r="D110" s="27"/>
      <c r="E110" s="27"/>
      <c r="F110" s="27"/>
      <c r="G110" s="27"/>
      <c r="H110" s="22"/>
      <c r="I110" s="6" t="s">
        <v>28</v>
      </c>
      <c r="J110" s="29">
        <v>0</v>
      </c>
    </row>
    <row r="111" spans="2:10" x14ac:dyDescent="0.25">
      <c r="B111" s="1" t="s">
        <v>17</v>
      </c>
      <c r="C111" s="21" t="s">
        <v>93</v>
      </c>
      <c r="D111" s="27"/>
      <c r="E111" s="27"/>
      <c r="F111" s="27"/>
      <c r="G111" s="27"/>
      <c r="H111" s="22"/>
      <c r="I111" s="6" t="s">
        <v>28</v>
      </c>
      <c r="J111" s="29">
        <v>0</v>
      </c>
    </row>
    <row r="112" spans="2:10" x14ac:dyDescent="0.25">
      <c r="B112" s="1" t="s">
        <v>24</v>
      </c>
      <c r="C112" s="21" t="s">
        <v>97</v>
      </c>
      <c r="D112" s="27"/>
      <c r="E112" s="27"/>
      <c r="F112" s="27"/>
      <c r="G112" s="27"/>
      <c r="H112" s="22"/>
      <c r="I112" s="6" t="s">
        <v>28</v>
      </c>
      <c r="J112" s="29">
        <v>0</v>
      </c>
    </row>
    <row r="113" spans="2:10" x14ac:dyDescent="0.25">
      <c r="B113" s="1" t="s">
        <v>26</v>
      </c>
      <c r="C113" s="21" t="s">
        <v>18</v>
      </c>
      <c r="D113" s="27"/>
      <c r="E113" s="27"/>
      <c r="F113" s="27"/>
      <c r="G113" s="27"/>
      <c r="H113" s="22"/>
      <c r="I113" s="6" t="s">
        <v>28</v>
      </c>
      <c r="J113" s="29">
        <v>0</v>
      </c>
    </row>
    <row r="114" spans="2:10" x14ac:dyDescent="0.25">
      <c r="B114" s="1" t="s">
        <v>94</v>
      </c>
      <c r="C114" s="21" t="s">
        <v>18</v>
      </c>
      <c r="D114" s="27"/>
      <c r="E114" s="27"/>
      <c r="F114" s="27"/>
      <c r="G114" s="27"/>
      <c r="H114" s="22"/>
      <c r="I114" s="6" t="s">
        <v>28</v>
      </c>
      <c r="J114" s="29">
        <v>0</v>
      </c>
    </row>
    <row r="115" spans="2:10" x14ac:dyDescent="0.25">
      <c r="B115" s="1" t="s">
        <v>95</v>
      </c>
      <c r="C115" s="21" t="s">
        <v>18</v>
      </c>
      <c r="D115" s="27"/>
      <c r="E115" s="27"/>
      <c r="F115" s="27"/>
      <c r="G115" s="27"/>
      <c r="H115" s="22"/>
      <c r="I115" s="6" t="s">
        <v>28</v>
      </c>
      <c r="J115" s="29">
        <v>0</v>
      </c>
    </row>
    <row r="116" spans="2:10" x14ac:dyDescent="0.25">
      <c r="B116" s="14" t="s">
        <v>101</v>
      </c>
      <c r="C116" s="14"/>
      <c r="D116" s="14"/>
      <c r="E116" s="14"/>
      <c r="F116" s="14"/>
      <c r="G116" s="14"/>
      <c r="H116" s="14"/>
      <c r="I116" s="49">
        <f>SUM(I106:I115)</f>
        <v>0</v>
      </c>
      <c r="J116" s="30">
        <f>SUM(J106:J115)</f>
        <v>0</v>
      </c>
    </row>
    <row r="117" spans="2:10" x14ac:dyDescent="0.25">
      <c r="B117" s="18"/>
      <c r="C117" s="18"/>
      <c r="D117" s="18"/>
      <c r="E117" s="18"/>
      <c r="F117" s="18"/>
      <c r="G117" s="18"/>
      <c r="H117" s="18"/>
      <c r="I117" s="19"/>
      <c r="J117" s="48"/>
    </row>
    <row r="118" spans="2:10" x14ac:dyDescent="0.25">
      <c r="B118" s="16" t="s">
        <v>99</v>
      </c>
      <c r="C118" s="16"/>
      <c r="D118" s="16"/>
      <c r="E118" s="16"/>
      <c r="F118" s="16"/>
      <c r="G118" s="16"/>
      <c r="H118" s="16"/>
      <c r="I118" s="16"/>
      <c r="J118" s="16"/>
    </row>
    <row r="119" spans="2:10" x14ac:dyDescent="0.25">
      <c r="B119" s="1"/>
      <c r="C119" s="90" t="s">
        <v>100</v>
      </c>
      <c r="D119" s="90"/>
      <c r="E119" s="90"/>
      <c r="F119" s="90"/>
      <c r="G119" s="90"/>
      <c r="H119" s="90"/>
      <c r="I119" s="1" t="s">
        <v>4</v>
      </c>
      <c r="J119" s="1" t="s">
        <v>14</v>
      </c>
    </row>
    <row r="120" spans="2:10" x14ac:dyDescent="0.25">
      <c r="B120" s="1">
        <v>6</v>
      </c>
      <c r="C120" s="21" t="str">
        <f>B91</f>
        <v>TOTAL MÓDULO 6</v>
      </c>
      <c r="D120" s="27"/>
      <c r="E120" s="27"/>
      <c r="F120" s="27"/>
      <c r="G120" s="27"/>
      <c r="H120" s="22"/>
      <c r="I120" s="6">
        <f>J120/J$123</f>
        <v>0</v>
      </c>
      <c r="J120" s="29">
        <f>J91</f>
        <v>0</v>
      </c>
    </row>
    <row r="121" spans="2:10" x14ac:dyDescent="0.25">
      <c r="B121" s="1">
        <v>7</v>
      </c>
      <c r="C121" s="21" t="str">
        <f>B102</f>
        <v>TOTAL MÓDULO 7</v>
      </c>
      <c r="D121" s="27"/>
      <c r="E121" s="27"/>
      <c r="F121" s="27"/>
      <c r="G121" s="27"/>
      <c r="H121" s="22"/>
      <c r="I121" s="6">
        <f t="shared" ref="I121:I122" si="5">J121/J$123</f>
        <v>1</v>
      </c>
      <c r="J121" s="29">
        <f>J102</f>
        <v>47.03</v>
      </c>
    </row>
    <row r="122" spans="2:10" x14ac:dyDescent="0.25">
      <c r="B122" s="1">
        <v>8</v>
      </c>
      <c r="C122" s="21" t="str">
        <f>B116</f>
        <v>TOTAL MÓDULO 8</v>
      </c>
      <c r="D122" s="27"/>
      <c r="E122" s="27"/>
      <c r="F122" s="27"/>
      <c r="G122" s="27"/>
      <c r="H122" s="22"/>
      <c r="I122" s="6">
        <f t="shared" si="5"/>
        <v>0</v>
      </c>
      <c r="J122" s="29">
        <f>J116</f>
        <v>0</v>
      </c>
    </row>
    <row r="123" spans="2:10" s="46" customFormat="1" x14ac:dyDescent="0.25">
      <c r="B123" s="14" t="s">
        <v>99</v>
      </c>
      <c r="C123" s="28"/>
      <c r="D123" s="43"/>
      <c r="E123" s="43"/>
      <c r="F123" s="43"/>
      <c r="G123" s="43"/>
      <c r="H123" s="44"/>
      <c r="I123" s="45"/>
      <c r="J123" s="30">
        <f>SUM(J120:J122)</f>
        <v>47.03</v>
      </c>
    </row>
    <row r="124" spans="2:10" x14ac:dyDescent="0.25">
      <c r="B124" s="18"/>
      <c r="C124" s="18"/>
      <c r="D124" s="18"/>
      <c r="E124" s="18"/>
      <c r="F124" s="18"/>
      <c r="G124" s="18"/>
      <c r="H124" s="18"/>
      <c r="I124" s="19"/>
      <c r="J124" s="48"/>
    </row>
    <row r="125" spans="2:10" x14ac:dyDescent="0.25">
      <c r="B125" s="16" t="s">
        <v>98</v>
      </c>
      <c r="C125" s="16"/>
      <c r="D125" s="16"/>
      <c r="E125" s="16"/>
      <c r="F125" s="16"/>
      <c r="G125" s="16"/>
      <c r="H125" s="16"/>
      <c r="I125" s="16"/>
      <c r="J125" s="16"/>
    </row>
    <row r="126" spans="2:10" x14ac:dyDescent="0.25">
      <c r="B126" s="1">
        <v>9</v>
      </c>
      <c r="C126" s="21" t="s">
        <v>43</v>
      </c>
      <c r="D126" s="27"/>
      <c r="E126" s="27"/>
      <c r="F126" s="27"/>
      <c r="G126" s="27"/>
      <c r="H126" s="22"/>
      <c r="I126" s="6" t="s">
        <v>4</v>
      </c>
      <c r="J126" s="2" t="s">
        <v>14</v>
      </c>
    </row>
    <row r="127" spans="2:10" x14ac:dyDescent="0.25">
      <c r="B127" s="1" t="s">
        <v>6</v>
      </c>
      <c r="C127" s="21" t="s">
        <v>44</v>
      </c>
      <c r="D127" s="27"/>
      <c r="E127" s="27"/>
      <c r="F127" s="27"/>
      <c r="G127" s="27"/>
      <c r="H127" s="22"/>
      <c r="I127" s="6" t="s">
        <v>152</v>
      </c>
      <c r="J127" s="2">
        <f>J128+J129</f>
        <v>0</v>
      </c>
    </row>
    <row r="128" spans="2:10" x14ac:dyDescent="0.25">
      <c r="B128" s="1" t="s">
        <v>144</v>
      </c>
      <c r="C128" s="21" t="s">
        <v>153</v>
      </c>
      <c r="D128" s="27"/>
      <c r="E128" s="27"/>
      <c r="F128" s="27"/>
      <c r="G128" s="27"/>
      <c r="H128" s="22"/>
      <c r="I128" s="6" t="s">
        <v>152</v>
      </c>
      <c r="J128" s="2"/>
    </row>
    <row r="129" spans="2:10" x14ac:dyDescent="0.25">
      <c r="B129" s="1" t="s">
        <v>145</v>
      </c>
      <c r="C129" s="21" t="s">
        <v>153</v>
      </c>
      <c r="E129" s="27"/>
      <c r="F129" s="27"/>
      <c r="G129" s="27"/>
      <c r="H129" s="22"/>
      <c r="I129" s="6" t="s">
        <v>152</v>
      </c>
      <c r="J129" s="2"/>
    </row>
    <row r="130" spans="2:10" x14ac:dyDescent="0.25">
      <c r="B130" s="1" t="s">
        <v>7</v>
      </c>
      <c r="C130" s="21" t="s">
        <v>45</v>
      </c>
      <c r="D130" s="27"/>
      <c r="E130" s="27"/>
      <c r="F130" s="27"/>
      <c r="G130" s="27"/>
      <c r="H130" s="22"/>
      <c r="I130" s="6"/>
      <c r="J130" s="29">
        <v>0</v>
      </c>
    </row>
    <row r="131" spans="2:10" x14ac:dyDescent="0.25">
      <c r="B131" s="1" t="s">
        <v>8</v>
      </c>
      <c r="C131" s="21" t="s">
        <v>46</v>
      </c>
      <c r="D131" s="27"/>
      <c r="E131" s="27"/>
      <c r="F131" s="27"/>
      <c r="G131" s="27"/>
      <c r="H131" s="22"/>
      <c r="I131" s="6"/>
      <c r="J131" s="29">
        <v>0</v>
      </c>
    </row>
    <row r="132" spans="2:10" x14ac:dyDescent="0.25">
      <c r="B132" s="1" t="s">
        <v>47</v>
      </c>
      <c r="C132" s="21" t="s">
        <v>48</v>
      </c>
      <c r="D132" s="27"/>
      <c r="E132" s="27"/>
      <c r="F132" s="27"/>
      <c r="G132" s="27"/>
      <c r="H132" s="22"/>
      <c r="I132" s="6"/>
      <c r="J132" s="29">
        <v>0</v>
      </c>
    </row>
    <row r="133" spans="2:10" x14ac:dyDescent="0.25">
      <c r="B133" s="1" t="s">
        <v>49</v>
      </c>
      <c r="C133" s="21" t="s">
        <v>50</v>
      </c>
      <c r="D133" s="27"/>
      <c r="E133" s="27"/>
      <c r="F133" s="27"/>
      <c r="G133" s="27"/>
      <c r="H133" s="22"/>
      <c r="I133" s="6"/>
      <c r="J133" s="29">
        <v>0</v>
      </c>
    </row>
    <row r="134" spans="2:10" x14ac:dyDescent="0.25">
      <c r="B134" s="1" t="s">
        <v>51</v>
      </c>
      <c r="C134" s="21" t="s">
        <v>52</v>
      </c>
      <c r="D134" s="27"/>
      <c r="E134" s="27"/>
      <c r="F134" s="27"/>
      <c r="G134" s="27"/>
      <c r="H134" s="22"/>
      <c r="I134" s="6"/>
      <c r="J134" s="29">
        <v>0</v>
      </c>
    </row>
    <row r="135" spans="2:10" x14ac:dyDescent="0.25">
      <c r="B135" s="1" t="s">
        <v>10</v>
      </c>
      <c r="C135" s="21" t="s">
        <v>18</v>
      </c>
      <c r="D135" s="27"/>
      <c r="E135" s="27"/>
      <c r="F135" s="27"/>
      <c r="G135" s="27"/>
      <c r="H135" s="22"/>
      <c r="I135" s="6"/>
      <c r="J135" s="29">
        <v>0</v>
      </c>
    </row>
    <row r="136" spans="2:10" x14ac:dyDescent="0.25">
      <c r="B136" s="1" t="s">
        <v>16</v>
      </c>
      <c r="C136" s="21" t="s">
        <v>18</v>
      </c>
      <c r="D136" s="27"/>
      <c r="E136" s="27"/>
      <c r="F136" s="27"/>
      <c r="G136" s="27"/>
      <c r="H136" s="22"/>
      <c r="I136" s="6"/>
      <c r="J136" s="29">
        <v>0</v>
      </c>
    </row>
    <row r="137" spans="2:10" x14ac:dyDescent="0.25">
      <c r="B137" s="14" t="s">
        <v>102</v>
      </c>
      <c r="C137" s="14"/>
      <c r="D137" s="14"/>
      <c r="E137" s="14"/>
      <c r="F137" s="14"/>
      <c r="G137" s="14"/>
      <c r="H137" s="14"/>
      <c r="I137" s="49">
        <f>SUM(I129:I136)</f>
        <v>0</v>
      </c>
      <c r="J137" s="30">
        <f>SUM(J129:J136)</f>
        <v>0</v>
      </c>
    </row>
    <row r="138" spans="2:10" x14ac:dyDescent="0.25">
      <c r="B138" s="18"/>
      <c r="C138" s="18"/>
      <c r="D138" s="18"/>
      <c r="E138" s="18"/>
      <c r="F138" s="18"/>
      <c r="G138" s="18"/>
      <c r="H138" s="18"/>
      <c r="I138" s="19"/>
      <c r="J138" s="48"/>
    </row>
    <row r="139" spans="2:10" x14ac:dyDescent="0.25">
      <c r="B139" s="16" t="s">
        <v>103</v>
      </c>
      <c r="C139" s="16"/>
      <c r="D139" s="16"/>
      <c r="E139" s="16"/>
      <c r="F139" s="16"/>
      <c r="G139" s="16"/>
      <c r="H139" s="16"/>
      <c r="I139" s="16"/>
      <c r="J139" s="16"/>
    </row>
    <row r="140" spans="2:10" x14ac:dyDescent="0.25">
      <c r="B140" s="1">
        <v>1</v>
      </c>
      <c r="C140" s="21" t="str">
        <f>B81</f>
        <v>SUBTOTAL DE DESPESAS RELACIONADAS AO CCT E LEGISLAÇÃO TRABALHISTA</v>
      </c>
      <c r="D140" s="27"/>
      <c r="E140" s="27"/>
      <c r="F140" s="27"/>
      <c r="G140" s="27"/>
      <c r="H140" s="22"/>
      <c r="I140" s="6">
        <f>J140/J$143</f>
        <v>0.98616076814651987</v>
      </c>
      <c r="J140" s="29">
        <f>J81</f>
        <v>3351.2799999999997</v>
      </c>
    </row>
    <row r="141" spans="2:10" x14ac:dyDescent="0.25">
      <c r="B141" s="1">
        <v>2</v>
      </c>
      <c r="C141" s="21" t="str">
        <f>B123</f>
        <v>SUBTOTAL DE OUTRAS DESPESAS</v>
      </c>
      <c r="D141" s="27"/>
      <c r="E141" s="27"/>
      <c r="F141" s="27"/>
      <c r="G141" s="27"/>
      <c r="H141" s="22"/>
      <c r="I141" s="6">
        <f t="shared" ref="I141:I142" si="6">J141/J$143</f>
        <v>1.3839231853480113E-2</v>
      </c>
      <c r="J141" s="29">
        <f>J123</f>
        <v>47.03</v>
      </c>
    </row>
    <row r="142" spans="2:10" x14ac:dyDescent="0.25">
      <c r="B142" s="1">
        <v>3</v>
      </c>
      <c r="C142" s="21" t="s">
        <v>43</v>
      </c>
      <c r="D142" s="27"/>
      <c r="E142" s="27"/>
      <c r="F142" s="27"/>
      <c r="G142" s="27"/>
      <c r="H142" s="22"/>
      <c r="I142" s="6">
        <f t="shared" si="6"/>
        <v>0</v>
      </c>
      <c r="J142" s="29">
        <f>J137</f>
        <v>0</v>
      </c>
    </row>
    <row r="143" spans="2:10" x14ac:dyDescent="0.25">
      <c r="B143" s="14" t="s">
        <v>103</v>
      </c>
      <c r="C143" s="14"/>
      <c r="D143" s="14"/>
      <c r="E143" s="14"/>
      <c r="F143" s="14"/>
      <c r="G143" s="14"/>
      <c r="H143" s="14"/>
      <c r="I143" s="49"/>
      <c r="J143" s="30">
        <f>SUM(J140:J142)</f>
        <v>3398.31</v>
      </c>
    </row>
    <row r="144" spans="2:10" ht="15.75" thickBot="1" x14ac:dyDescent="0.3">
      <c r="B144" s="18"/>
      <c r="C144" s="18"/>
      <c r="D144" s="18"/>
      <c r="E144" s="18"/>
      <c r="F144" s="18"/>
      <c r="G144" s="18"/>
      <c r="H144" s="18"/>
      <c r="I144" s="19"/>
      <c r="J144" s="48"/>
    </row>
    <row r="145" spans="2:10" ht="15.75" thickBot="1" x14ac:dyDescent="0.3">
      <c r="B145" s="18"/>
      <c r="C145" s="18"/>
      <c r="D145" s="18"/>
      <c r="E145" s="18"/>
      <c r="F145" s="18"/>
      <c r="G145" s="54"/>
      <c r="H145" s="55"/>
      <c r="I145" s="56" t="s">
        <v>107</v>
      </c>
      <c r="J145" s="57">
        <f>J143*H11</f>
        <v>6796.62</v>
      </c>
    </row>
    <row r="146" spans="2:10" x14ac:dyDescent="0.25">
      <c r="B146" s="18"/>
      <c r="C146" s="18"/>
      <c r="D146" s="18"/>
      <c r="E146" s="18"/>
      <c r="F146" s="18"/>
      <c r="G146" s="18"/>
      <c r="H146" s="18"/>
      <c r="I146" s="19"/>
      <c r="J146" s="48"/>
    </row>
  </sheetData>
  <mergeCells count="11">
    <mergeCell ref="C119:H119"/>
    <mergeCell ref="B17:J17"/>
    <mergeCell ref="C71:H71"/>
    <mergeCell ref="C105:H105"/>
    <mergeCell ref="C75:H75"/>
    <mergeCell ref="C65:H65"/>
    <mergeCell ref="C66:H66"/>
    <mergeCell ref="C67:H67"/>
    <mergeCell ref="C68:H68"/>
    <mergeCell ref="C69:H69"/>
    <mergeCell ref="C70:H70"/>
  </mergeCells>
  <phoneticPr fontId="5" type="noConversion"/>
  <pageMargins left="0.511811024" right="0.511811024" top="0.78740157499999996" bottom="0.78740157499999996" header="0.31496062000000002" footer="0.31496062000000002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1DA-2489-4240-9438-27E4291623FB}">
  <dimension ref="A1:N149"/>
  <sheetViews>
    <sheetView showGridLines="0" zoomScaleNormal="100" workbookViewId="0">
      <selection activeCell="J4" sqref="J4"/>
    </sheetView>
  </sheetViews>
  <sheetFormatPr defaultRowHeight="15" x14ac:dyDescent="0.25"/>
  <cols>
    <col min="1" max="1" width="4.5703125" customWidth="1"/>
    <col min="2" max="2" width="10.42578125" customWidth="1"/>
    <col min="3" max="8" width="12.7109375" customWidth="1"/>
    <col min="9" max="9" width="9.42578125" bestFit="1" customWidth="1"/>
    <col min="10" max="11" width="23.5703125" customWidth="1"/>
    <col min="13" max="13" width="12.140625" customWidth="1"/>
    <col min="14" max="14" width="14.42578125" customWidth="1"/>
  </cols>
  <sheetData>
    <row r="1" spans="2:11" x14ac:dyDescent="0.25">
      <c r="B1" s="11" t="s">
        <v>119</v>
      </c>
      <c r="C1" s="11"/>
      <c r="D1" s="68"/>
      <c r="E1" s="11"/>
      <c r="F1" s="11"/>
      <c r="G1" s="11"/>
      <c r="H1" s="11"/>
      <c r="I1" s="11"/>
      <c r="J1" s="11"/>
      <c r="K1" s="11"/>
    </row>
    <row r="2" spans="2:11" x14ac:dyDescent="0.25">
      <c r="B2" s="11" t="s">
        <v>120</v>
      </c>
      <c r="C2" s="11"/>
      <c r="D2" s="68"/>
      <c r="E2" s="11"/>
      <c r="F2" s="11"/>
      <c r="G2" s="11"/>
      <c r="H2" s="11"/>
      <c r="I2" s="11"/>
      <c r="J2" s="11"/>
      <c r="K2" s="11"/>
    </row>
    <row r="3" spans="2:11" x14ac:dyDescent="0.25">
      <c r="B3" s="12" t="s">
        <v>5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t="s">
        <v>54</v>
      </c>
      <c r="C4" s="12"/>
      <c r="D4" s="12"/>
      <c r="E4" s="69"/>
      <c r="F4" s="12"/>
      <c r="G4" s="12"/>
      <c r="H4" s="12"/>
      <c r="I4" s="12"/>
      <c r="J4" s="12"/>
      <c r="K4" s="12"/>
    </row>
    <row r="5" spans="2:11" x14ac:dyDescent="0.25">
      <c r="C5" s="12"/>
      <c r="D5" s="12"/>
      <c r="E5" s="12"/>
      <c r="F5" s="12"/>
      <c r="G5" s="12"/>
      <c r="H5" s="12"/>
      <c r="I5" s="12"/>
      <c r="J5" s="12"/>
      <c r="K5" s="12"/>
    </row>
    <row r="6" spans="2:11" x14ac:dyDescent="0.25">
      <c r="C6" s="12"/>
      <c r="D6" s="12"/>
      <c r="E6" s="12"/>
      <c r="F6" s="60" t="s">
        <v>106</v>
      </c>
      <c r="G6" s="81"/>
      <c r="H6" s="12"/>
      <c r="I6" s="12"/>
      <c r="J6" s="12"/>
      <c r="K6" s="12"/>
    </row>
    <row r="7" spans="2:11" x14ac:dyDescent="0.25">
      <c r="C7" s="12"/>
      <c r="D7" s="12"/>
      <c r="E7" s="12"/>
      <c r="F7" s="53" t="s">
        <v>0</v>
      </c>
      <c r="G7" s="81"/>
      <c r="H7" s="12"/>
      <c r="I7" s="12"/>
      <c r="J7" s="12"/>
      <c r="K7" s="12"/>
    </row>
    <row r="8" spans="2:11" x14ac:dyDescent="0.25">
      <c r="C8" s="12"/>
      <c r="D8" s="12"/>
      <c r="E8" s="12"/>
      <c r="F8" s="53" t="s">
        <v>129</v>
      </c>
      <c r="G8" s="81">
        <v>220</v>
      </c>
      <c r="H8" s="12"/>
      <c r="I8" s="12"/>
      <c r="J8" s="12"/>
      <c r="K8" s="12"/>
    </row>
    <row r="9" spans="2:11" x14ac:dyDescent="0.25">
      <c r="C9" s="12"/>
      <c r="D9" s="12"/>
      <c r="E9" s="12"/>
      <c r="F9" s="53"/>
      <c r="G9" s="53"/>
      <c r="H9" s="53"/>
      <c r="I9" s="12"/>
      <c r="J9" s="12"/>
      <c r="K9" s="12"/>
    </row>
    <row r="10" spans="2:11" x14ac:dyDescent="0.25">
      <c r="C10" s="12"/>
      <c r="D10" s="12"/>
      <c r="E10" s="12"/>
      <c r="F10" s="53"/>
      <c r="G10" s="53"/>
      <c r="H10" s="53"/>
      <c r="I10" s="12"/>
      <c r="J10" s="82" t="s">
        <v>116</v>
      </c>
      <c r="K10" s="82" t="s">
        <v>117</v>
      </c>
    </row>
    <row r="11" spans="2:11" x14ac:dyDescent="0.25">
      <c r="C11" s="12"/>
      <c r="D11" s="12"/>
      <c r="E11" s="12"/>
      <c r="H11" s="12"/>
      <c r="I11" s="53" t="s">
        <v>139</v>
      </c>
      <c r="J11" s="58">
        <v>15</v>
      </c>
      <c r="K11" s="58">
        <v>150</v>
      </c>
    </row>
    <row r="12" spans="2:11" x14ac:dyDescent="0.25">
      <c r="C12" s="12"/>
      <c r="D12" s="12"/>
      <c r="E12" s="12"/>
      <c r="H12" s="12"/>
      <c r="I12" s="53" t="s">
        <v>140</v>
      </c>
      <c r="J12" s="58">
        <v>30</v>
      </c>
      <c r="K12" s="58">
        <v>30</v>
      </c>
    </row>
    <row r="13" spans="2:11" x14ac:dyDescent="0.25">
      <c r="C13" s="12"/>
      <c r="D13" s="12"/>
      <c r="E13" s="12"/>
      <c r="H13" s="12"/>
      <c r="I13" s="53" t="s">
        <v>3</v>
      </c>
      <c r="J13" s="59">
        <v>1</v>
      </c>
      <c r="K13" s="59">
        <v>2</v>
      </c>
    </row>
    <row r="14" spans="2:11" x14ac:dyDescent="0.25">
      <c r="C14" s="12"/>
      <c r="D14" s="12"/>
      <c r="E14" s="12"/>
      <c r="H14" s="12"/>
      <c r="I14" s="53" t="s">
        <v>130</v>
      </c>
      <c r="J14" s="58">
        <v>2</v>
      </c>
      <c r="K14" s="58">
        <v>2</v>
      </c>
    </row>
    <row r="15" spans="2:11" x14ac:dyDescent="0.25">
      <c r="C15" s="12"/>
      <c r="D15" s="12"/>
      <c r="E15" s="12"/>
      <c r="G15" s="12"/>
      <c r="H15" s="12"/>
      <c r="I15" s="53" t="s">
        <v>118</v>
      </c>
      <c r="J15" s="70">
        <v>44927</v>
      </c>
      <c r="K15" s="70">
        <v>45292</v>
      </c>
    </row>
    <row r="16" spans="2:11" x14ac:dyDescent="0.25">
      <c r="B16" s="91"/>
      <c r="C16" s="91"/>
      <c r="D16" s="91"/>
      <c r="E16" s="91"/>
      <c r="F16" s="91"/>
      <c r="G16" s="91"/>
      <c r="H16" s="91"/>
      <c r="I16" s="91"/>
      <c r="J16" s="91"/>
    </row>
    <row r="17" spans="2:11" x14ac:dyDescent="0.25"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2:11" x14ac:dyDescent="0.25">
      <c r="B18" s="1">
        <v>1</v>
      </c>
      <c r="C18" s="14" t="s">
        <v>13</v>
      </c>
      <c r="D18" s="17"/>
      <c r="E18" s="17"/>
      <c r="F18" s="17"/>
      <c r="G18" s="17"/>
      <c r="H18" s="17"/>
      <c r="I18" s="1" t="s">
        <v>4</v>
      </c>
      <c r="J18" s="1" t="s">
        <v>14</v>
      </c>
      <c r="K18" s="1" t="s">
        <v>14</v>
      </c>
    </row>
    <row r="19" spans="2:11" x14ac:dyDescent="0.25">
      <c r="B19" s="25" t="s">
        <v>6</v>
      </c>
      <c r="C19" s="21" t="s">
        <v>15</v>
      </c>
      <c r="D19" s="27"/>
      <c r="E19" s="27"/>
      <c r="F19" s="27"/>
      <c r="G19" s="27"/>
      <c r="H19" s="27"/>
      <c r="I19" s="9"/>
      <c r="J19" s="29">
        <f>J13/$G8*J11</f>
        <v>6.8181818181818177E-2</v>
      </c>
      <c r="K19" s="29">
        <f>K13/$G8*K11</f>
        <v>1.3636363636363635</v>
      </c>
    </row>
    <row r="20" spans="2:11" x14ac:dyDescent="0.25">
      <c r="B20" s="25" t="s">
        <v>7</v>
      </c>
      <c r="C20" s="21" t="s">
        <v>133</v>
      </c>
      <c r="D20" s="27"/>
      <c r="E20" s="27"/>
      <c r="F20" s="27"/>
      <c r="G20" s="27"/>
      <c r="H20" s="27"/>
      <c r="I20" s="10">
        <v>0.3</v>
      </c>
      <c r="J20" s="29">
        <f>J19*I20</f>
        <v>2.0454545454545451E-2</v>
      </c>
      <c r="K20" s="29">
        <f>I20*K19</f>
        <v>0.40909090909090906</v>
      </c>
    </row>
    <row r="21" spans="2:11" x14ac:dyDescent="0.25">
      <c r="B21" s="25" t="s">
        <v>8</v>
      </c>
      <c r="C21" s="21" t="s">
        <v>138</v>
      </c>
      <c r="D21" s="27"/>
      <c r="E21" s="27"/>
      <c r="F21" s="27"/>
      <c r="G21" s="27"/>
      <c r="H21" s="27"/>
      <c r="I21" s="10"/>
      <c r="J21" s="29">
        <v>0</v>
      </c>
      <c r="K21" s="29">
        <v>0</v>
      </c>
    </row>
    <row r="22" spans="2:11" x14ac:dyDescent="0.25">
      <c r="B22" s="25" t="s">
        <v>10</v>
      </c>
      <c r="C22" s="21" t="s">
        <v>18</v>
      </c>
      <c r="D22" s="27"/>
      <c r="E22" s="27"/>
      <c r="F22" s="27"/>
      <c r="G22" s="27"/>
      <c r="H22" s="27"/>
      <c r="I22" s="10"/>
      <c r="J22" s="29">
        <v>0</v>
      </c>
      <c r="K22" s="29">
        <v>0</v>
      </c>
    </row>
    <row r="23" spans="2:11" x14ac:dyDescent="0.25">
      <c r="B23" s="25" t="s">
        <v>16</v>
      </c>
      <c r="C23" s="21" t="s">
        <v>18</v>
      </c>
      <c r="D23" s="27"/>
      <c r="E23" s="27"/>
      <c r="F23" s="27"/>
      <c r="G23" s="27"/>
      <c r="H23" s="27"/>
      <c r="I23" s="20"/>
      <c r="J23" s="29">
        <v>0</v>
      </c>
      <c r="K23" s="29">
        <v>0</v>
      </c>
    </row>
    <row r="24" spans="2:11" x14ac:dyDescent="0.25">
      <c r="B24" s="25" t="s">
        <v>17</v>
      </c>
      <c r="C24" s="21" t="s">
        <v>18</v>
      </c>
      <c r="D24" s="27"/>
      <c r="E24" s="27"/>
      <c r="F24" s="27"/>
      <c r="G24" s="27"/>
      <c r="H24" s="27"/>
      <c r="I24" s="10"/>
      <c r="J24" s="29">
        <v>0</v>
      </c>
      <c r="K24" s="29"/>
    </row>
    <row r="25" spans="2:11" x14ac:dyDescent="0.25">
      <c r="B25" s="14" t="s">
        <v>83</v>
      </c>
      <c r="C25" s="14"/>
      <c r="D25" s="14"/>
      <c r="E25" s="14"/>
      <c r="F25" s="14"/>
      <c r="G25" s="14"/>
      <c r="H25" s="28"/>
      <c r="I25" s="52"/>
      <c r="J25" s="30">
        <f>SUM(J19:J24)</f>
        <v>8.8636363636363624E-2</v>
      </c>
      <c r="K25" s="30">
        <f>SUM(K19:K24)</f>
        <v>1.7727272727272725</v>
      </c>
    </row>
    <row r="26" spans="2:11" x14ac:dyDescent="0.25">
      <c r="B26" s="11"/>
      <c r="C26" s="11"/>
      <c r="D26" s="11"/>
      <c r="E26" s="11"/>
      <c r="F26" s="11"/>
      <c r="G26" s="11"/>
      <c r="H26" s="11"/>
      <c r="I26" s="3"/>
      <c r="J26" s="4"/>
      <c r="K26" s="4"/>
    </row>
    <row r="27" spans="2:11" x14ac:dyDescent="0.25">
      <c r="B27" s="16" t="s">
        <v>55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2:11" x14ac:dyDescent="0.25">
      <c r="B28" s="1">
        <v>2</v>
      </c>
      <c r="C28" s="31" t="s">
        <v>56</v>
      </c>
      <c r="D28" s="32"/>
      <c r="E28" s="32"/>
      <c r="F28" s="32"/>
      <c r="G28" s="32"/>
      <c r="H28" s="33"/>
      <c r="I28" s="5" t="s">
        <v>4</v>
      </c>
      <c r="J28" s="5" t="s">
        <v>14</v>
      </c>
      <c r="K28" s="5" t="s">
        <v>14</v>
      </c>
    </row>
    <row r="29" spans="2:11" x14ac:dyDescent="0.25">
      <c r="B29" s="1" t="s">
        <v>6</v>
      </c>
      <c r="C29" s="21" t="s">
        <v>60</v>
      </c>
      <c r="D29" s="27"/>
      <c r="E29" s="27"/>
      <c r="F29" s="27"/>
      <c r="G29" s="27"/>
      <c r="H29" s="22"/>
      <c r="I29" s="6">
        <v>8.3299999999999999E-2</v>
      </c>
      <c r="J29" s="29">
        <f>ROUND($J$25*I29,2)</f>
        <v>0.01</v>
      </c>
      <c r="K29" s="29">
        <f>ROUND(K$25*$I29,2)</f>
        <v>0.15</v>
      </c>
    </row>
    <row r="30" spans="2:11" x14ac:dyDescent="0.25">
      <c r="B30" s="1" t="s">
        <v>7</v>
      </c>
      <c r="C30" s="21" t="s">
        <v>61</v>
      </c>
      <c r="D30" s="27"/>
      <c r="E30" s="27"/>
      <c r="F30" s="27"/>
      <c r="G30" s="27"/>
      <c r="H30" s="22"/>
      <c r="I30" s="7">
        <v>0.1111</v>
      </c>
      <c r="J30" s="29">
        <f>ROUND($J$25*I30,2)</f>
        <v>0.01</v>
      </c>
      <c r="K30" s="29">
        <f>ROUND(K$25*$I30,2)</f>
        <v>0.2</v>
      </c>
    </row>
    <row r="31" spans="2:11" x14ac:dyDescent="0.25">
      <c r="B31" s="14" t="s">
        <v>57</v>
      </c>
      <c r="C31" s="14"/>
      <c r="D31" s="14"/>
      <c r="E31" s="14"/>
      <c r="F31" s="14"/>
      <c r="G31" s="14"/>
      <c r="H31" s="14"/>
      <c r="I31" s="8">
        <f>SUM(I29:I30)</f>
        <v>0.19440000000000002</v>
      </c>
      <c r="J31" s="30">
        <f>SUM(J29:J30)</f>
        <v>0.02</v>
      </c>
      <c r="K31" s="30">
        <f>SUM(K29:K30)</f>
        <v>0.35</v>
      </c>
    </row>
    <row r="32" spans="2:11" x14ac:dyDescent="0.25">
      <c r="B32" s="11"/>
      <c r="C32" s="11"/>
      <c r="D32" s="11"/>
      <c r="E32" s="11"/>
      <c r="F32" s="11"/>
      <c r="G32" s="11"/>
      <c r="H32" s="11"/>
      <c r="I32" s="3"/>
      <c r="J32" s="4"/>
      <c r="K32" s="4"/>
    </row>
    <row r="33" spans="2:11" x14ac:dyDescent="0.25">
      <c r="B33" s="16" t="s">
        <v>58</v>
      </c>
      <c r="C33" s="16"/>
      <c r="D33" s="16"/>
      <c r="E33" s="16"/>
      <c r="F33" s="16"/>
      <c r="G33" s="16"/>
      <c r="H33" s="16"/>
      <c r="I33" s="16"/>
      <c r="J33" s="16"/>
      <c r="K33" s="16"/>
    </row>
    <row r="34" spans="2:11" x14ac:dyDescent="0.25">
      <c r="B34" s="1">
        <v>3</v>
      </c>
      <c r="C34" s="15" t="s">
        <v>59</v>
      </c>
      <c r="D34" s="15"/>
      <c r="E34" s="15"/>
      <c r="F34" s="15"/>
      <c r="G34" s="15"/>
      <c r="H34" s="15"/>
      <c r="I34" s="5" t="s">
        <v>4</v>
      </c>
      <c r="J34" s="5" t="s">
        <v>14</v>
      </c>
      <c r="K34" s="5" t="s">
        <v>14</v>
      </c>
    </row>
    <row r="35" spans="2:11" x14ac:dyDescent="0.25">
      <c r="B35" s="1" t="s">
        <v>6</v>
      </c>
      <c r="C35" s="21" t="s">
        <v>19</v>
      </c>
      <c r="D35" s="27"/>
      <c r="E35" s="27"/>
      <c r="F35" s="27"/>
      <c r="G35" s="27"/>
      <c r="H35" s="22"/>
      <c r="I35" s="83">
        <v>0.2</v>
      </c>
      <c r="J35" s="29">
        <f>ROUND((J$25+J$31)*$I35,2)</f>
        <v>0.02</v>
      </c>
      <c r="K35" s="29">
        <f>ROUND((K$25+K$31)*$I35,2)</f>
        <v>0.42</v>
      </c>
    </row>
    <row r="36" spans="2:11" x14ac:dyDescent="0.25">
      <c r="B36" s="1" t="s">
        <v>7</v>
      </c>
      <c r="C36" s="21" t="s">
        <v>20</v>
      </c>
      <c r="D36" s="27"/>
      <c r="E36" s="27"/>
      <c r="F36" s="27"/>
      <c r="G36" s="27"/>
      <c r="H36" s="22"/>
      <c r="I36" s="83">
        <v>2.5000000000000001E-2</v>
      </c>
      <c r="J36" s="29">
        <f t="shared" ref="J36:J42" si="0">ROUND(($J$25+J$31)*$I36,2)</f>
        <v>0</v>
      </c>
      <c r="K36" s="29">
        <f t="shared" ref="K36:K42" si="1">ROUND((K$25+K$31)*$I36,2)</f>
        <v>0.05</v>
      </c>
    </row>
    <row r="37" spans="2:11" x14ac:dyDescent="0.25">
      <c r="B37" s="1" t="s">
        <v>8</v>
      </c>
      <c r="C37" s="21" t="s">
        <v>63</v>
      </c>
      <c r="D37" s="27"/>
      <c r="E37" s="27"/>
      <c r="F37" s="27"/>
      <c r="G37" s="27"/>
      <c r="H37" s="22"/>
      <c r="I37" s="86">
        <v>3.7137000000000003E-2</v>
      </c>
      <c r="J37" s="29">
        <f t="shared" si="0"/>
        <v>0</v>
      </c>
      <c r="K37" s="29">
        <f t="shared" si="1"/>
        <v>0.08</v>
      </c>
    </row>
    <row r="38" spans="2:11" x14ac:dyDescent="0.25">
      <c r="B38" s="1" t="s">
        <v>10</v>
      </c>
      <c r="C38" s="21" t="s">
        <v>21</v>
      </c>
      <c r="D38" s="27"/>
      <c r="E38" s="27"/>
      <c r="F38" s="27"/>
      <c r="G38" s="27"/>
      <c r="H38" s="22"/>
      <c r="I38" s="83">
        <v>1.4999999999999999E-2</v>
      </c>
      <c r="J38" s="29">
        <f t="shared" si="0"/>
        <v>0</v>
      </c>
      <c r="K38" s="29">
        <f t="shared" si="1"/>
        <v>0.03</v>
      </c>
    </row>
    <row r="39" spans="2:11" x14ac:dyDescent="0.25">
      <c r="B39" s="1" t="s">
        <v>16</v>
      </c>
      <c r="C39" s="21" t="s">
        <v>22</v>
      </c>
      <c r="D39" s="27"/>
      <c r="E39" s="27"/>
      <c r="F39" s="27"/>
      <c r="G39" s="27"/>
      <c r="H39" s="22"/>
      <c r="I39" s="83">
        <v>0.01</v>
      </c>
      <c r="J39" s="29">
        <f t="shared" si="0"/>
        <v>0</v>
      </c>
      <c r="K39" s="29">
        <f t="shared" si="1"/>
        <v>0.02</v>
      </c>
    </row>
    <row r="40" spans="2:11" x14ac:dyDescent="0.25">
      <c r="B40" s="1" t="s">
        <v>17</v>
      </c>
      <c r="C40" s="21" t="s">
        <v>23</v>
      </c>
      <c r="D40" s="27"/>
      <c r="E40" s="27"/>
      <c r="F40" s="27"/>
      <c r="G40" s="27"/>
      <c r="H40" s="22"/>
      <c r="I40" s="83">
        <v>6.0000000000000001E-3</v>
      </c>
      <c r="J40" s="29">
        <f t="shared" si="0"/>
        <v>0</v>
      </c>
      <c r="K40" s="29">
        <f t="shared" si="1"/>
        <v>0.01</v>
      </c>
    </row>
    <row r="41" spans="2:11" x14ac:dyDescent="0.25">
      <c r="B41" s="1" t="s">
        <v>24</v>
      </c>
      <c r="C41" s="21" t="s">
        <v>25</v>
      </c>
      <c r="D41" s="27"/>
      <c r="E41" s="27"/>
      <c r="F41" s="27"/>
      <c r="G41" s="27"/>
      <c r="H41" s="22"/>
      <c r="I41" s="83">
        <v>2E-3</v>
      </c>
      <c r="J41" s="29">
        <f t="shared" si="0"/>
        <v>0</v>
      </c>
      <c r="K41" s="29">
        <f t="shared" si="1"/>
        <v>0</v>
      </c>
    </row>
    <row r="42" spans="2:11" x14ac:dyDescent="0.25">
      <c r="B42" s="1" t="s">
        <v>26</v>
      </c>
      <c r="C42" s="21" t="s">
        <v>27</v>
      </c>
      <c r="D42" s="27"/>
      <c r="E42" s="27"/>
      <c r="F42" s="27"/>
      <c r="G42" s="27"/>
      <c r="H42" s="22"/>
      <c r="I42" s="83">
        <v>0.08</v>
      </c>
      <c r="J42" s="29">
        <f t="shared" si="0"/>
        <v>0.01</v>
      </c>
      <c r="K42" s="29">
        <f t="shared" si="1"/>
        <v>0.17</v>
      </c>
    </row>
    <row r="43" spans="2:11" x14ac:dyDescent="0.25">
      <c r="B43" s="14" t="s">
        <v>62</v>
      </c>
      <c r="C43" s="14"/>
      <c r="D43" s="14"/>
      <c r="E43" s="14"/>
      <c r="F43" s="14"/>
      <c r="G43" s="14"/>
      <c r="H43" s="14"/>
      <c r="I43" s="8">
        <f>SUM(I35:I42)</f>
        <v>0.37513700000000005</v>
      </c>
      <c r="J43" s="30">
        <f>SUM(J35:J42)</f>
        <v>0.03</v>
      </c>
      <c r="K43" s="30">
        <f>SUM(K35:K42)</f>
        <v>0.78</v>
      </c>
    </row>
    <row r="44" spans="2:11" x14ac:dyDescent="0.25">
      <c r="C44" s="18"/>
      <c r="D44" s="18"/>
      <c r="E44" s="18"/>
      <c r="F44" s="18"/>
      <c r="G44" s="18"/>
      <c r="H44" s="18"/>
      <c r="I44" s="19"/>
      <c r="J44" s="4"/>
      <c r="K44" s="4"/>
    </row>
    <row r="45" spans="2:11" x14ac:dyDescent="0.25">
      <c r="B45" s="16" t="s">
        <v>64</v>
      </c>
      <c r="C45" s="16"/>
      <c r="D45" s="16"/>
      <c r="E45" s="16"/>
      <c r="F45" s="16"/>
      <c r="G45" s="16"/>
      <c r="H45" s="16"/>
      <c r="I45" s="16"/>
      <c r="J45" s="16"/>
      <c r="K45" s="16"/>
    </row>
    <row r="46" spans="2:11" ht="28.5" customHeight="1" x14ac:dyDescent="0.25">
      <c r="B46" s="1">
        <v>4</v>
      </c>
      <c r="C46" s="34" t="s">
        <v>65</v>
      </c>
      <c r="D46" s="34"/>
      <c r="E46" s="34"/>
      <c r="F46" s="34"/>
      <c r="G46" s="34"/>
      <c r="H46" s="34"/>
      <c r="I46" s="5" t="s">
        <v>4</v>
      </c>
      <c r="J46" s="5" t="s">
        <v>14</v>
      </c>
      <c r="K46" s="5" t="s">
        <v>14</v>
      </c>
    </row>
    <row r="47" spans="2:11" x14ac:dyDescent="0.25">
      <c r="B47" s="1" t="s">
        <v>6</v>
      </c>
      <c r="C47" s="35" t="s">
        <v>66</v>
      </c>
      <c r="D47" s="24"/>
      <c r="E47" s="24"/>
      <c r="F47" s="24"/>
      <c r="G47" s="24"/>
      <c r="H47" s="24"/>
      <c r="I47" s="36"/>
      <c r="J47" s="50"/>
      <c r="K47" s="50"/>
    </row>
    <row r="48" spans="2:11" x14ac:dyDescent="0.25">
      <c r="B48" s="1" t="s">
        <v>67</v>
      </c>
      <c r="C48" s="72" t="s">
        <v>134</v>
      </c>
      <c r="D48" s="13"/>
      <c r="E48" s="13"/>
      <c r="F48" s="13"/>
      <c r="G48" s="13"/>
      <c r="H48" s="13"/>
      <c r="I48" s="37"/>
      <c r="J48" s="51"/>
      <c r="K48" s="51"/>
    </row>
    <row r="49" spans="2:11" x14ac:dyDescent="0.25">
      <c r="B49" s="1" t="s">
        <v>7</v>
      </c>
      <c r="C49" s="35" t="s">
        <v>69</v>
      </c>
      <c r="D49" s="24"/>
      <c r="E49" s="24"/>
      <c r="F49" s="24"/>
      <c r="G49" s="24"/>
      <c r="H49" s="24"/>
      <c r="I49" s="36"/>
      <c r="J49" s="50"/>
      <c r="K49" s="50"/>
    </row>
    <row r="50" spans="2:11" x14ac:dyDescent="0.25">
      <c r="B50" s="1" t="s">
        <v>68</v>
      </c>
      <c r="C50" s="26" t="s">
        <v>135</v>
      </c>
      <c r="D50" s="13"/>
      <c r="E50" s="13"/>
      <c r="F50" s="26"/>
      <c r="G50" s="13"/>
      <c r="H50" s="13"/>
      <c r="I50" s="37"/>
      <c r="J50" s="51"/>
      <c r="K50" s="51"/>
    </row>
    <row r="51" spans="2:11" x14ac:dyDescent="0.25">
      <c r="B51" s="1" t="s">
        <v>8</v>
      </c>
      <c r="C51" s="35" t="s">
        <v>73</v>
      </c>
      <c r="D51" s="24"/>
      <c r="E51" s="24"/>
      <c r="F51" s="24"/>
      <c r="G51" s="24"/>
      <c r="H51" s="24"/>
      <c r="I51" s="36"/>
      <c r="J51" s="50"/>
      <c r="K51" s="50"/>
    </row>
    <row r="52" spans="2:11" x14ac:dyDescent="0.25">
      <c r="B52" s="1" t="s">
        <v>72</v>
      </c>
      <c r="C52" s="26" t="s">
        <v>74</v>
      </c>
      <c r="D52" s="13"/>
      <c r="E52" s="13"/>
      <c r="F52" s="13"/>
      <c r="G52" s="13"/>
      <c r="H52" s="13"/>
      <c r="I52" s="37"/>
      <c r="J52" s="51"/>
      <c r="K52" s="51"/>
    </row>
    <row r="53" spans="2:11" x14ac:dyDescent="0.25">
      <c r="B53" s="1" t="s">
        <v>10</v>
      </c>
      <c r="C53" s="35" t="s">
        <v>121</v>
      </c>
      <c r="D53" s="24"/>
      <c r="E53" s="24"/>
      <c r="F53" s="24"/>
      <c r="G53" s="24"/>
      <c r="H53" s="24"/>
      <c r="I53" s="36"/>
      <c r="J53" s="50"/>
      <c r="K53" s="50"/>
    </row>
    <row r="54" spans="2:11" x14ac:dyDescent="0.25">
      <c r="B54" s="1" t="s">
        <v>75</v>
      </c>
      <c r="C54" s="26" t="s">
        <v>131</v>
      </c>
      <c r="D54" s="13"/>
      <c r="E54" s="13"/>
      <c r="F54" s="13"/>
      <c r="G54" s="13"/>
      <c r="H54" s="13"/>
      <c r="I54" s="37"/>
      <c r="J54" s="51"/>
      <c r="K54" s="51"/>
    </row>
    <row r="55" spans="2:11" x14ac:dyDescent="0.25">
      <c r="B55" s="1" t="s">
        <v>16</v>
      </c>
      <c r="C55" s="35" t="s">
        <v>122</v>
      </c>
      <c r="D55" s="24"/>
      <c r="E55" s="24"/>
      <c r="F55" s="24"/>
      <c r="G55" s="24"/>
      <c r="H55" s="24"/>
      <c r="I55" s="36"/>
      <c r="J55" s="50"/>
      <c r="K55" s="50"/>
    </row>
    <row r="56" spans="2:11" x14ac:dyDescent="0.25">
      <c r="B56" s="1" t="s">
        <v>75</v>
      </c>
      <c r="C56" s="26" t="s">
        <v>136</v>
      </c>
      <c r="D56" s="13"/>
      <c r="E56" s="13"/>
      <c r="F56" s="13"/>
      <c r="G56" s="13"/>
      <c r="H56" s="13"/>
      <c r="I56" s="37">
        <v>7.0000000000000007E-2</v>
      </c>
      <c r="J56" s="51">
        <f>J25*I56</f>
        <v>6.2045454545454539E-3</v>
      </c>
      <c r="K56" s="51">
        <f>ROUND(K$25*$I56,2)</f>
        <v>0.12</v>
      </c>
    </row>
    <row r="57" spans="2:11" x14ac:dyDescent="0.25">
      <c r="B57" s="1" t="s">
        <v>17</v>
      </c>
      <c r="C57" s="35" t="s">
        <v>123</v>
      </c>
      <c r="D57" s="24"/>
      <c r="E57" s="24"/>
      <c r="F57" s="24"/>
      <c r="G57" s="24"/>
      <c r="H57" s="24"/>
      <c r="I57" s="36"/>
      <c r="J57" s="50"/>
      <c r="K57" s="50"/>
    </row>
    <row r="58" spans="2:11" x14ac:dyDescent="0.25">
      <c r="B58" s="1" t="s">
        <v>78</v>
      </c>
      <c r="C58" s="26" t="s">
        <v>137</v>
      </c>
      <c r="D58" s="13"/>
      <c r="E58" s="13"/>
      <c r="F58" s="13"/>
      <c r="G58" s="13"/>
      <c r="H58" s="13"/>
      <c r="I58" s="37"/>
      <c r="J58" s="51"/>
      <c r="K58" s="51"/>
    </row>
    <row r="59" spans="2:11" x14ac:dyDescent="0.25">
      <c r="B59" s="1" t="s">
        <v>24</v>
      </c>
      <c r="C59" s="35" t="s">
        <v>76</v>
      </c>
      <c r="D59" s="24"/>
      <c r="E59" s="24"/>
      <c r="F59" s="24"/>
      <c r="G59" s="24"/>
      <c r="H59" s="24"/>
      <c r="I59" s="36"/>
      <c r="J59" s="50"/>
      <c r="K59" s="50"/>
    </row>
    <row r="60" spans="2:11" x14ac:dyDescent="0.25">
      <c r="B60" s="1" t="s">
        <v>124</v>
      </c>
      <c r="C60" s="26" t="s">
        <v>77</v>
      </c>
      <c r="D60" s="13"/>
      <c r="E60" s="13"/>
      <c r="F60" s="13"/>
      <c r="G60" s="13"/>
      <c r="H60" s="13"/>
      <c r="I60" s="37"/>
      <c r="J60" s="51"/>
      <c r="K60" s="51"/>
    </row>
    <row r="61" spans="2:11" x14ac:dyDescent="0.25">
      <c r="B61" s="14" t="s">
        <v>80</v>
      </c>
      <c r="C61" s="14"/>
      <c r="D61" s="14"/>
      <c r="E61" s="14"/>
      <c r="F61" s="14"/>
      <c r="G61" s="14"/>
      <c r="H61" s="14"/>
      <c r="I61" s="8">
        <f>SUM(I47:I60)</f>
        <v>7.0000000000000007E-2</v>
      </c>
      <c r="J61" s="30">
        <f>SUM(J47:J60)</f>
        <v>6.2045454545454539E-3</v>
      </c>
      <c r="K61" s="30">
        <f>SUM(K47:K60)</f>
        <v>0.12</v>
      </c>
    </row>
    <row r="62" spans="2:11" x14ac:dyDescent="0.25">
      <c r="B62" s="3"/>
      <c r="C62" s="23"/>
      <c r="D62" s="23"/>
      <c r="E62" s="23"/>
      <c r="F62" s="23"/>
      <c r="G62" s="23"/>
      <c r="H62" s="23"/>
      <c r="I62" s="38"/>
      <c r="J62" s="39"/>
      <c r="K62" s="39"/>
    </row>
    <row r="63" spans="2:11" x14ac:dyDescent="0.25">
      <c r="B63" s="16" t="s">
        <v>81</v>
      </c>
      <c r="C63" s="16"/>
      <c r="D63" s="16"/>
      <c r="E63" s="16"/>
      <c r="F63" s="16"/>
      <c r="G63" s="16"/>
      <c r="H63" s="16"/>
      <c r="I63" s="16"/>
      <c r="J63" s="16"/>
      <c r="K63" s="16"/>
    </row>
    <row r="64" spans="2:11" x14ac:dyDescent="0.25">
      <c r="B64" s="1">
        <v>5</v>
      </c>
      <c r="C64" s="90" t="s">
        <v>87</v>
      </c>
      <c r="D64" s="90"/>
      <c r="E64" s="90"/>
      <c r="F64" s="90"/>
      <c r="G64" s="90"/>
      <c r="H64" s="90"/>
      <c r="I64" s="1" t="s">
        <v>4</v>
      </c>
      <c r="J64" s="1" t="s">
        <v>14</v>
      </c>
      <c r="K64" s="1" t="s">
        <v>14</v>
      </c>
    </row>
    <row r="65" spans="2:14" x14ac:dyDescent="0.25">
      <c r="B65" s="1" t="s">
        <v>6</v>
      </c>
      <c r="C65" s="93" t="s">
        <v>31</v>
      </c>
      <c r="D65" s="93"/>
      <c r="E65" s="93"/>
      <c r="F65" s="93"/>
      <c r="G65" s="93"/>
      <c r="H65" s="93"/>
      <c r="I65" s="71">
        <f>(1/12)*5%</f>
        <v>4.1666666666666666E-3</v>
      </c>
      <c r="J65" s="29">
        <f>ROUND($I65*J$25,2)</f>
        <v>0</v>
      </c>
      <c r="K65" s="29">
        <f>ROUND($I65*K$25,2)</f>
        <v>0.01</v>
      </c>
    </row>
    <row r="66" spans="2:14" x14ac:dyDescent="0.25">
      <c r="B66" s="1" t="s">
        <v>7</v>
      </c>
      <c r="C66" s="93" t="s">
        <v>32</v>
      </c>
      <c r="D66" s="93"/>
      <c r="E66" s="93"/>
      <c r="F66" s="93"/>
      <c r="G66" s="93"/>
      <c r="H66" s="93"/>
      <c r="I66" s="71">
        <v>3.3599999999999998E-4</v>
      </c>
      <c r="J66" s="29">
        <f>ROUND($I66*J$25,2)</f>
        <v>0</v>
      </c>
      <c r="K66" s="29">
        <f>ROUND($I66*K$25,2)</f>
        <v>0</v>
      </c>
    </row>
    <row r="67" spans="2:14" x14ac:dyDescent="0.25">
      <c r="B67" s="1" t="s">
        <v>8</v>
      </c>
      <c r="C67" s="93" t="s">
        <v>125</v>
      </c>
      <c r="D67" s="93"/>
      <c r="E67" s="93"/>
      <c r="F67" s="93"/>
      <c r="G67" s="93"/>
      <c r="H67" s="93"/>
      <c r="I67" s="71">
        <v>1.7000000000000001E-4</v>
      </c>
      <c r="J67" s="29">
        <f t="shared" ref="J67:K68" si="2">ROUND($I67*J$25,2)</f>
        <v>0</v>
      </c>
      <c r="K67" s="29">
        <f t="shared" si="2"/>
        <v>0</v>
      </c>
    </row>
    <row r="68" spans="2:14" x14ac:dyDescent="0.25">
      <c r="B68" s="1" t="s">
        <v>10</v>
      </c>
      <c r="C68" s="93" t="s">
        <v>33</v>
      </c>
      <c r="D68" s="93"/>
      <c r="E68" s="93"/>
      <c r="F68" s="93"/>
      <c r="G68" s="93"/>
      <c r="H68" s="93"/>
      <c r="I68" s="71">
        <v>1E-3</v>
      </c>
      <c r="J68" s="29">
        <f t="shared" si="2"/>
        <v>0</v>
      </c>
      <c r="K68" s="29">
        <f t="shared" si="2"/>
        <v>0</v>
      </c>
    </row>
    <row r="69" spans="2:14" x14ac:dyDescent="0.25">
      <c r="B69" s="1" t="s">
        <v>16</v>
      </c>
      <c r="C69" s="93" t="s">
        <v>34</v>
      </c>
      <c r="D69" s="93"/>
      <c r="E69" s="93"/>
      <c r="F69" s="93"/>
      <c r="G69" s="93"/>
      <c r="H69" s="93"/>
      <c r="I69" s="71">
        <v>4.0999999999999999E-4</v>
      </c>
      <c r="J69" s="29">
        <f>ROUND($I69*J$25,2)</f>
        <v>0</v>
      </c>
      <c r="K69" s="29">
        <f>ROUND($I69*K$25,2)</f>
        <v>0</v>
      </c>
    </row>
    <row r="70" spans="2:14" x14ac:dyDescent="0.25">
      <c r="B70" s="1" t="s">
        <v>17</v>
      </c>
      <c r="C70" s="92" t="s">
        <v>126</v>
      </c>
      <c r="D70" s="92"/>
      <c r="E70" s="92"/>
      <c r="F70" s="92"/>
      <c r="G70" s="92"/>
      <c r="H70" s="92"/>
      <c r="I70" s="71">
        <v>4.0000000000000003E-5</v>
      </c>
      <c r="J70" s="29">
        <f>ROUND($I70*J$25,2)</f>
        <v>0</v>
      </c>
      <c r="K70" s="29">
        <f>ROUND($I70*K$25,2)</f>
        <v>0</v>
      </c>
    </row>
    <row r="71" spans="2:14" x14ac:dyDescent="0.25">
      <c r="B71" s="14" t="s">
        <v>84</v>
      </c>
      <c r="C71" s="14"/>
      <c r="D71" s="14"/>
      <c r="E71" s="14"/>
      <c r="F71" s="14"/>
      <c r="G71" s="14"/>
      <c r="H71" s="14"/>
      <c r="I71" s="73">
        <f>SUM(I65:I70)</f>
        <v>6.1226666666666669E-3</v>
      </c>
      <c r="J71" s="30">
        <f>SUM(J65:J70)</f>
        <v>0</v>
      </c>
      <c r="K71" s="30">
        <f>SUM(K65:K70)</f>
        <v>0.01</v>
      </c>
    </row>
    <row r="72" spans="2:14" x14ac:dyDescent="0.25">
      <c r="B72" s="3"/>
      <c r="C72" s="23"/>
      <c r="D72" s="23"/>
      <c r="E72" s="23"/>
      <c r="F72" s="23"/>
      <c r="G72" s="23"/>
      <c r="H72" s="23"/>
      <c r="I72" s="38"/>
      <c r="J72" s="39"/>
      <c r="K72" s="39"/>
    </row>
    <row r="73" spans="2:14" x14ac:dyDescent="0.25">
      <c r="B73" s="16" t="s">
        <v>82</v>
      </c>
      <c r="C73" s="16"/>
      <c r="D73" s="16"/>
      <c r="E73" s="16"/>
      <c r="F73" s="16"/>
      <c r="G73" s="16"/>
      <c r="H73" s="16"/>
      <c r="I73" s="16"/>
      <c r="J73" s="16"/>
      <c r="K73" s="16"/>
    </row>
    <row r="74" spans="2:14" x14ac:dyDescent="0.25">
      <c r="B74" s="1"/>
      <c r="C74" s="90" t="s">
        <v>110</v>
      </c>
      <c r="D74" s="90"/>
      <c r="E74" s="90"/>
      <c r="F74" s="90"/>
      <c r="G74" s="90"/>
      <c r="H74" s="90"/>
      <c r="I74" s="1" t="s">
        <v>4</v>
      </c>
      <c r="J74" s="1" t="s">
        <v>14</v>
      </c>
      <c r="K74" s="1" t="s">
        <v>14</v>
      </c>
    </row>
    <row r="75" spans="2:14" x14ac:dyDescent="0.25">
      <c r="B75" s="1">
        <v>1</v>
      </c>
      <c r="C75" s="21" t="str">
        <f>B25</f>
        <v>TOTAL MÓDULO 1</v>
      </c>
      <c r="D75" s="27"/>
      <c r="E75" s="27"/>
      <c r="F75" s="27"/>
      <c r="G75" s="27"/>
      <c r="H75" s="22"/>
      <c r="I75" s="6">
        <f>J75/J$80</f>
        <v>0.61195669229562211</v>
      </c>
      <c r="J75" s="29">
        <f>J25</f>
        <v>8.8636363636363624E-2</v>
      </c>
      <c r="K75" s="29">
        <f>K25</f>
        <v>1.7727272727272725</v>
      </c>
    </row>
    <row r="76" spans="2:14" x14ac:dyDescent="0.25">
      <c r="B76" s="1">
        <v>2</v>
      </c>
      <c r="C76" s="21" t="str">
        <f>B31</f>
        <v>TOTAL MÓDULO 2</v>
      </c>
      <c r="D76" s="27"/>
      <c r="E76" s="27"/>
      <c r="F76" s="27"/>
      <c r="G76" s="27"/>
      <c r="H76" s="22"/>
      <c r="I76" s="6">
        <f t="shared" ref="I76:I79" si="3">J76/J$80</f>
        <v>0.13808253569747372</v>
      </c>
      <c r="J76" s="29">
        <f>J31</f>
        <v>0.02</v>
      </c>
      <c r="K76" s="29">
        <f>K31</f>
        <v>0.35</v>
      </c>
    </row>
    <row r="77" spans="2:14" x14ac:dyDescent="0.25">
      <c r="B77" s="1">
        <v>3</v>
      </c>
      <c r="C77" s="21" t="str">
        <f>B43</f>
        <v>TOTAL MÓDULO 3</v>
      </c>
      <c r="D77" s="27"/>
      <c r="E77" s="27"/>
      <c r="F77" s="27"/>
      <c r="G77" s="27"/>
      <c r="H77" s="22"/>
      <c r="I77" s="6">
        <f t="shared" si="3"/>
        <v>0.2071238035462106</v>
      </c>
      <c r="J77" s="29">
        <f>J43</f>
        <v>0.03</v>
      </c>
      <c r="K77" s="29">
        <f>K43</f>
        <v>0.78</v>
      </c>
    </row>
    <row r="78" spans="2:14" x14ac:dyDescent="0.25">
      <c r="B78" s="1">
        <v>4</v>
      </c>
      <c r="C78" s="21" t="str">
        <f>B61</f>
        <v>TOTAL MÓDULO 4</v>
      </c>
      <c r="D78" s="27"/>
      <c r="E78" s="27"/>
      <c r="F78" s="27"/>
      <c r="G78" s="27"/>
      <c r="H78" s="22"/>
      <c r="I78" s="6">
        <f t="shared" si="3"/>
        <v>4.2836968460693549E-2</v>
      </c>
      <c r="J78" s="29">
        <f>J61</f>
        <v>6.2045454545454539E-3</v>
      </c>
      <c r="K78" s="29">
        <f>K61</f>
        <v>0.12</v>
      </c>
    </row>
    <row r="79" spans="2:14" x14ac:dyDescent="0.25">
      <c r="B79" s="1">
        <v>5</v>
      </c>
      <c r="C79" s="21" t="str">
        <f>B71</f>
        <v>TOTAL MÓDULO 5</v>
      </c>
      <c r="D79" s="27"/>
      <c r="E79" s="27"/>
      <c r="F79" s="27"/>
      <c r="G79" s="27"/>
      <c r="H79" s="22"/>
      <c r="I79" s="6">
        <f t="shared" si="3"/>
        <v>0</v>
      </c>
      <c r="J79" s="29">
        <f>J71</f>
        <v>0</v>
      </c>
      <c r="K79" s="29">
        <f>K71</f>
        <v>0.01</v>
      </c>
    </row>
    <row r="80" spans="2:14" s="46" customFormat="1" x14ac:dyDescent="0.25">
      <c r="B80" s="14" t="s">
        <v>82</v>
      </c>
      <c r="C80" s="28"/>
      <c r="D80" s="43"/>
      <c r="E80" s="43"/>
      <c r="F80" s="43"/>
      <c r="G80" s="43"/>
      <c r="H80" s="44"/>
      <c r="I80" s="45"/>
      <c r="J80" s="30">
        <f>SUM(J75:J79)</f>
        <v>0.14484090909090908</v>
      </c>
      <c r="K80" s="30">
        <f>SUM(K75:K79)</f>
        <v>3.0327272727272723</v>
      </c>
      <c r="M80"/>
      <c r="N80"/>
    </row>
    <row r="81" spans="2:11" ht="15" customHeight="1" x14ac:dyDescent="0.25">
      <c r="B81" s="3"/>
      <c r="C81" s="23"/>
      <c r="D81" s="23"/>
      <c r="E81" s="23"/>
      <c r="F81" s="23"/>
      <c r="G81" s="23"/>
      <c r="H81" s="23"/>
      <c r="I81" s="38"/>
      <c r="J81" s="39"/>
      <c r="K81" s="39"/>
    </row>
    <row r="82" spans="2:11" x14ac:dyDescent="0.25">
      <c r="B82" s="16" t="s">
        <v>111</v>
      </c>
      <c r="C82" s="16"/>
      <c r="D82" s="16"/>
      <c r="E82" s="16"/>
      <c r="F82" s="16"/>
      <c r="G82" s="16"/>
      <c r="H82" s="16"/>
      <c r="I82" s="16"/>
      <c r="J82" s="16"/>
      <c r="K82" s="16"/>
    </row>
    <row r="83" spans="2:11" ht="25.5" x14ac:dyDescent="0.25">
      <c r="B83" s="1">
        <v>6</v>
      </c>
      <c r="C83" s="34" t="s">
        <v>112</v>
      </c>
      <c r="D83" s="34"/>
      <c r="E83" s="34"/>
      <c r="F83" s="34"/>
      <c r="G83" s="34"/>
      <c r="H83" s="34"/>
      <c r="I83" s="5" t="s">
        <v>4</v>
      </c>
      <c r="J83" s="5" t="s">
        <v>14</v>
      </c>
      <c r="K83" s="5" t="s">
        <v>14</v>
      </c>
    </row>
    <row r="84" spans="2:11" x14ac:dyDescent="0.25">
      <c r="B84" s="1" t="s">
        <v>6</v>
      </c>
      <c r="C84" s="21" t="s">
        <v>18</v>
      </c>
      <c r="D84" s="41"/>
      <c r="E84" s="41"/>
      <c r="F84" s="41"/>
      <c r="G84" s="41"/>
      <c r="H84" s="42"/>
      <c r="I84" s="6" t="s">
        <v>28</v>
      </c>
      <c r="J84" s="47"/>
      <c r="K84" s="47"/>
    </row>
    <row r="85" spans="2:11" x14ac:dyDescent="0.25">
      <c r="B85" s="1" t="s">
        <v>7</v>
      </c>
      <c r="C85" s="21" t="s">
        <v>18</v>
      </c>
      <c r="D85" s="41"/>
      <c r="E85" s="41"/>
      <c r="F85" s="41"/>
      <c r="G85" s="41"/>
      <c r="H85" s="42"/>
      <c r="I85" s="6" t="s">
        <v>28</v>
      </c>
      <c r="J85" s="47"/>
      <c r="K85" s="47"/>
    </row>
    <row r="86" spans="2:11" x14ac:dyDescent="0.25">
      <c r="B86" s="1" t="s">
        <v>8</v>
      </c>
      <c r="C86" s="21" t="s">
        <v>18</v>
      </c>
      <c r="D86" s="41"/>
      <c r="E86" s="41"/>
      <c r="F86" s="41"/>
      <c r="G86" s="41"/>
      <c r="H86" s="42"/>
      <c r="I86" s="6"/>
      <c r="J86" s="47"/>
      <c r="K86" s="47"/>
    </row>
    <row r="87" spans="2:11" x14ac:dyDescent="0.25">
      <c r="B87" s="1" t="s">
        <v>10</v>
      </c>
      <c r="C87" s="21" t="s">
        <v>18</v>
      </c>
      <c r="D87" s="41"/>
      <c r="E87" s="41"/>
      <c r="F87" s="41"/>
      <c r="G87" s="41"/>
      <c r="H87" s="42"/>
      <c r="I87" s="6" t="s">
        <v>28</v>
      </c>
      <c r="J87" s="47"/>
      <c r="K87" s="47"/>
    </row>
    <row r="88" spans="2:11" x14ac:dyDescent="0.25">
      <c r="B88" s="1" t="s">
        <v>16</v>
      </c>
      <c r="C88" s="21" t="s">
        <v>18</v>
      </c>
      <c r="D88" s="41"/>
      <c r="E88" s="41"/>
      <c r="F88" s="41"/>
      <c r="G88" s="41"/>
      <c r="H88" s="42"/>
      <c r="I88" s="6"/>
      <c r="J88" s="47"/>
      <c r="K88" s="47">
        <f>ROUND(K$25*$I88,2)</f>
        <v>0</v>
      </c>
    </row>
    <row r="89" spans="2:11" x14ac:dyDescent="0.25">
      <c r="B89" s="1" t="s">
        <v>17</v>
      </c>
      <c r="C89" s="21" t="s">
        <v>18</v>
      </c>
      <c r="D89" s="41"/>
      <c r="E89" s="41"/>
      <c r="F89" s="41"/>
      <c r="G89" s="41"/>
      <c r="H89" s="42"/>
      <c r="I89" s="6" t="s">
        <v>28</v>
      </c>
      <c r="J89" s="47"/>
      <c r="K89" s="47"/>
    </row>
    <row r="90" spans="2:11" x14ac:dyDescent="0.25">
      <c r="B90" s="14" t="s">
        <v>85</v>
      </c>
      <c r="C90" s="14"/>
      <c r="D90" s="14"/>
      <c r="E90" s="14"/>
      <c r="F90" s="14"/>
      <c r="G90" s="14"/>
      <c r="H90" s="14"/>
      <c r="I90" s="8">
        <f>SUM(I84:I89)</f>
        <v>0</v>
      </c>
      <c r="J90" s="30">
        <f>SUM(J84:J89)</f>
        <v>0</v>
      </c>
      <c r="K90" s="30">
        <f>SUM(K84:K89)</f>
        <v>0</v>
      </c>
    </row>
    <row r="92" spans="2:11" x14ac:dyDescent="0.25">
      <c r="B92" s="16" t="s">
        <v>86</v>
      </c>
      <c r="C92" s="16"/>
      <c r="D92" s="16"/>
      <c r="E92" s="16"/>
      <c r="F92" s="16"/>
      <c r="G92" s="16"/>
      <c r="H92" s="16"/>
      <c r="I92" s="16"/>
      <c r="J92" s="16"/>
      <c r="K92" s="16"/>
    </row>
    <row r="93" spans="2:11" x14ac:dyDescent="0.25">
      <c r="B93" s="1">
        <v>7</v>
      </c>
      <c r="C93" s="28" t="s">
        <v>40</v>
      </c>
      <c r="D93" s="43"/>
      <c r="E93" s="43"/>
      <c r="F93" s="43"/>
      <c r="G93" s="43"/>
      <c r="H93" s="44"/>
      <c r="I93" s="1" t="s">
        <v>4</v>
      </c>
      <c r="J93" s="1" t="s">
        <v>14</v>
      </c>
      <c r="K93" s="1" t="s">
        <v>14</v>
      </c>
    </row>
    <row r="94" spans="2:11" x14ac:dyDescent="0.25">
      <c r="B94" s="1" t="s">
        <v>6</v>
      </c>
      <c r="C94" s="21" t="s">
        <v>35</v>
      </c>
      <c r="D94" s="27"/>
      <c r="E94" s="27"/>
      <c r="F94" s="27"/>
      <c r="G94" s="27"/>
      <c r="H94" s="22"/>
      <c r="I94" s="84">
        <v>9.2999999999999992E-3</v>
      </c>
      <c r="J94" s="29">
        <f t="shared" ref="J94:K98" si="4">ROUND(J$25*$I94,2)</f>
        <v>0</v>
      </c>
      <c r="K94" s="29">
        <f t="shared" si="4"/>
        <v>0.02</v>
      </c>
    </row>
    <row r="95" spans="2:11" x14ac:dyDescent="0.25">
      <c r="B95" s="1" t="s">
        <v>7</v>
      </c>
      <c r="C95" s="21" t="s">
        <v>36</v>
      </c>
      <c r="D95" s="27"/>
      <c r="E95" s="27"/>
      <c r="F95" s="27"/>
      <c r="G95" s="27"/>
      <c r="H95" s="22"/>
      <c r="I95" s="84">
        <v>8.9999999999999998E-4</v>
      </c>
      <c r="J95" s="29">
        <f t="shared" si="4"/>
        <v>0</v>
      </c>
      <c r="K95" s="29">
        <f t="shared" si="4"/>
        <v>0</v>
      </c>
    </row>
    <row r="96" spans="2:11" x14ac:dyDescent="0.25">
      <c r="B96" s="1" t="s">
        <v>8</v>
      </c>
      <c r="C96" s="21" t="s">
        <v>113</v>
      </c>
      <c r="D96" s="27"/>
      <c r="E96" s="27"/>
      <c r="F96" s="27"/>
      <c r="G96" s="27"/>
      <c r="H96" s="22"/>
      <c r="I96" s="84">
        <v>5.9999999999999995E-4</v>
      </c>
      <c r="J96" s="29">
        <f t="shared" si="4"/>
        <v>0</v>
      </c>
      <c r="K96" s="29">
        <f t="shared" si="4"/>
        <v>0</v>
      </c>
    </row>
    <row r="97" spans="2:11" x14ac:dyDescent="0.25">
      <c r="B97" s="1" t="s">
        <v>10</v>
      </c>
      <c r="C97" s="21" t="s">
        <v>37</v>
      </c>
      <c r="D97" s="27"/>
      <c r="E97" s="27"/>
      <c r="F97" s="27"/>
      <c r="G97" s="27"/>
      <c r="H97" s="22"/>
      <c r="I97" s="84">
        <v>1E-4</v>
      </c>
      <c r="J97" s="29">
        <f t="shared" si="4"/>
        <v>0</v>
      </c>
      <c r="K97" s="29">
        <f t="shared" si="4"/>
        <v>0</v>
      </c>
    </row>
    <row r="98" spans="2:11" x14ac:dyDescent="0.25">
      <c r="B98" s="1" t="s">
        <v>16</v>
      </c>
      <c r="C98" s="21" t="s">
        <v>38</v>
      </c>
      <c r="D98" s="27"/>
      <c r="E98" s="27"/>
      <c r="F98" s="27"/>
      <c r="G98" s="27"/>
      <c r="H98" s="22"/>
      <c r="I98" s="84">
        <v>3.0000000000000001E-5</v>
      </c>
      <c r="J98" s="29">
        <f t="shared" si="4"/>
        <v>0</v>
      </c>
      <c r="K98" s="29">
        <f t="shared" si="4"/>
        <v>0</v>
      </c>
    </row>
    <row r="99" spans="2:11" x14ac:dyDescent="0.25">
      <c r="B99" s="1" t="s">
        <v>17</v>
      </c>
      <c r="C99" s="21" t="s">
        <v>39</v>
      </c>
      <c r="D99" s="27"/>
      <c r="E99" s="27"/>
      <c r="F99" s="27"/>
      <c r="G99" s="27"/>
      <c r="H99" s="22"/>
      <c r="I99" s="84"/>
      <c r="J99" s="29"/>
      <c r="K99" s="29"/>
    </row>
    <row r="100" spans="2:11" x14ac:dyDescent="0.25">
      <c r="B100" s="1" t="s">
        <v>24</v>
      </c>
      <c r="C100" s="21" t="s">
        <v>39</v>
      </c>
      <c r="D100" s="27"/>
      <c r="E100" s="27"/>
      <c r="F100" s="27"/>
      <c r="G100" s="27"/>
      <c r="H100" s="22"/>
      <c r="I100" s="84"/>
      <c r="J100" s="29"/>
      <c r="K100" s="29"/>
    </row>
    <row r="101" spans="2:11" x14ac:dyDescent="0.25">
      <c r="B101" s="14" t="s">
        <v>88</v>
      </c>
      <c r="C101" s="14"/>
      <c r="D101" s="14"/>
      <c r="E101" s="14"/>
      <c r="F101" s="14"/>
      <c r="G101" s="14"/>
      <c r="H101" s="14"/>
      <c r="I101" s="85">
        <f>SUM(I93:I100)</f>
        <v>1.0929999999999999E-2</v>
      </c>
      <c r="J101" s="30">
        <f>SUM(J93:J100)</f>
        <v>0</v>
      </c>
      <c r="K101" s="30">
        <f>SUM(K93:K100)</f>
        <v>0.02</v>
      </c>
    </row>
    <row r="103" spans="2:11" x14ac:dyDescent="0.25">
      <c r="B103" s="16" t="s">
        <v>89</v>
      </c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x14ac:dyDescent="0.25">
      <c r="B104" s="1">
        <v>8</v>
      </c>
      <c r="C104" s="90" t="s">
        <v>41</v>
      </c>
      <c r="D104" s="90"/>
      <c r="E104" s="90"/>
      <c r="F104" s="90"/>
      <c r="G104" s="90"/>
      <c r="H104" s="90"/>
      <c r="I104" s="1"/>
      <c r="J104" s="1" t="s">
        <v>14</v>
      </c>
      <c r="K104" s="1" t="s">
        <v>14</v>
      </c>
    </row>
    <row r="105" spans="2:11" x14ac:dyDescent="0.25">
      <c r="B105" s="1" t="s">
        <v>6</v>
      </c>
      <c r="C105" s="21" t="s">
        <v>42</v>
      </c>
      <c r="D105" s="27"/>
      <c r="E105" s="27"/>
      <c r="F105" s="27"/>
      <c r="G105" s="27"/>
      <c r="H105" s="22"/>
      <c r="I105" s="6" t="s">
        <v>28</v>
      </c>
      <c r="J105" s="29"/>
      <c r="K105" s="29"/>
    </row>
    <row r="106" spans="2:11" x14ac:dyDescent="0.25">
      <c r="B106" s="1" t="s">
        <v>7</v>
      </c>
      <c r="C106" s="21" t="s">
        <v>90</v>
      </c>
      <c r="D106" s="27"/>
      <c r="E106" s="27"/>
      <c r="F106" s="27"/>
      <c r="G106" s="27"/>
      <c r="H106" s="22"/>
      <c r="I106" s="6" t="s">
        <v>28</v>
      </c>
      <c r="J106" s="29"/>
      <c r="K106" s="29"/>
    </row>
    <row r="107" spans="2:11" x14ac:dyDescent="0.25">
      <c r="B107" s="1" t="s">
        <v>8</v>
      </c>
      <c r="C107" s="21" t="s">
        <v>91</v>
      </c>
      <c r="D107" s="27"/>
      <c r="E107" s="27"/>
      <c r="F107" s="27"/>
      <c r="G107" s="27"/>
      <c r="H107" s="22"/>
      <c r="I107" s="6" t="s">
        <v>28</v>
      </c>
      <c r="J107" s="29"/>
      <c r="K107" s="29"/>
    </row>
    <row r="108" spans="2:11" x14ac:dyDescent="0.25">
      <c r="B108" s="1" t="s">
        <v>10</v>
      </c>
      <c r="C108" s="21" t="s">
        <v>96</v>
      </c>
      <c r="D108" s="27"/>
      <c r="E108" s="27"/>
      <c r="F108" s="27"/>
      <c r="G108" s="27"/>
      <c r="H108" s="22"/>
      <c r="I108" s="6" t="s">
        <v>28</v>
      </c>
      <c r="J108" s="29"/>
      <c r="K108" s="29"/>
    </row>
    <row r="109" spans="2:11" x14ac:dyDescent="0.25">
      <c r="B109" s="1" t="s">
        <v>16</v>
      </c>
      <c r="C109" s="21" t="s">
        <v>92</v>
      </c>
      <c r="D109" s="27"/>
      <c r="E109" s="27"/>
      <c r="F109" s="27"/>
      <c r="G109" s="27"/>
      <c r="H109" s="22"/>
      <c r="I109" s="6" t="s">
        <v>28</v>
      </c>
      <c r="J109" s="29"/>
      <c r="K109" s="29"/>
    </row>
    <row r="110" spans="2:11" x14ac:dyDescent="0.25">
      <c r="B110" s="1" t="s">
        <v>17</v>
      </c>
      <c r="C110" s="21" t="s">
        <v>93</v>
      </c>
      <c r="D110" s="27"/>
      <c r="E110" s="27"/>
      <c r="F110" s="27"/>
      <c r="G110" s="27"/>
      <c r="H110" s="22"/>
      <c r="I110" s="6" t="s">
        <v>28</v>
      </c>
      <c r="J110" s="29"/>
      <c r="K110" s="29"/>
    </row>
    <row r="111" spans="2:11" x14ac:dyDescent="0.25">
      <c r="B111" s="1" t="s">
        <v>24</v>
      </c>
      <c r="C111" s="21" t="s">
        <v>97</v>
      </c>
      <c r="D111" s="27"/>
      <c r="E111" s="27"/>
      <c r="F111" s="27"/>
      <c r="G111" s="27"/>
      <c r="H111" s="22"/>
      <c r="I111" s="6" t="s">
        <v>28</v>
      </c>
      <c r="J111" s="29"/>
      <c r="K111" s="29"/>
    </row>
    <row r="112" spans="2:11" x14ac:dyDescent="0.25">
      <c r="B112" s="1" t="s">
        <v>26</v>
      </c>
      <c r="C112" s="21" t="s">
        <v>18</v>
      </c>
      <c r="D112" s="27"/>
      <c r="E112" s="27"/>
      <c r="F112" s="27"/>
      <c r="G112" s="27"/>
      <c r="H112" s="22"/>
      <c r="I112" s="6" t="s">
        <v>28</v>
      </c>
      <c r="J112" s="29"/>
      <c r="K112" s="29"/>
    </row>
    <row r="113" spans="2:14" x14ac:dyDescent="0.25">
      <c r="B113" s="1" t="s">
        <v>94</v>
      </c>
      <c r="C113" s="21" t="s">
        <v>18</v>
      </c>
      <c r="D113" s="27"/>
      <c r="E113" s="27"/>
      <c r="F113" s="27"/>
      <c r="G113" s="27"/>
      <c r="H113" s="22"/>
      <c r="I113" s="6" t="s">
        <v>28</v>
      </c>
      <c r="J113" s="29"/>
      <c r="K113" s="29"/>
    </row>
    <row r="114" spans="2:14" x14ac:dyDescent="0.25">
      <c r="B114" s="1" t="s">
        <v>95</v>
      </c>
      <c r="C114" s="21" t="s">
        <v>18</v>
      </c>
      <c r="D114" s="27"/>
      <c r="E114" s="27"/>
      <c r="F114" s="27"/>
      <c r="G114" s="27"/>
      <c r="H114" s="22"/>
      <c r="I114" s="6" t="s">
        <v>28</v>
      </c>
      <c r="J114" s="29"/>
      <c r="K114" s="29"/>
    </row>
    <row r="115" spans="2:14" x14ac:dyDescent="0.25">
      <c r="B115" s="14" t="s">
        <v>101</v>
      </c>
      <c r="C115" s="14"/>
      <c r="D115" s="14"/>
      <c r="E115" s="14"/>
      <c r="F115" s="14"/>
      <c r="G115" s="14"/>
      <c r="H115" s="14"/>
      <c r="I115" s="49">
        <f>SUM(I105:I114)</f>
        <v>0</v>
      </c>
      <c r="J115" s="30">
        <f>SUM(J105:J114)</f>
        <v>0</v>
      </c>
      <c r="K115" s="30">
        <f>SUM(K105:K114)</f>
        <v>0</v>
      </c>
    </row>
    <row r="116" spans="2:14" x14ac:dyDescent="0.25">
      <c r="B116" s="18"/>
      <c r="C116" s="18"/>
      <c r="D116" s="18"/>
      <c r="E116" s="18"/>
      <c r="F116" s="18"/>
      <c r="G116" s="18"/>
      <c r="H116" s="18"/>
      <c r="I116" s="19"/>
      <c r="J116" s="48"/>
      <c r="K116" s="48"/>
    </row>
    <row r="117" spans="2:14" x14ac:dyDescent="0.25">
      <c r="B117" s="16" t="s">
        <v>99</v>
      </c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4" x14ac:dyDescent="0.25">
      <c r="B118" s="1"/>
      <c r="C118" s="90" t="s">
        <v>100</v>
      </c>
      <c r="D118" s="90"/>
      <c r="E118" s="90"/>
      <c r="F118" s="90"/>
      <c r="G118" s="90"/>
      <c r="H118" s="90"/>
      <c r="I118" s="1" t="s">
        <v>4</v>
      </c>
      <c r="J118" s="1" t="s">
        <v>14</v>
      </c>
      <c r="K118" s="1" t="s">
        <v>14</v>
      </c>
    </row>
    <row r="119" spans="2:14" x14ac:dyDescent="0.25">
      <c r="B119" s="1">
        <v>6</v>
      </c>
      <c r="C119" s="21" t="str">
        <f>B90</f>
        <v>TOTAL MÓDULO 6</v>
      </c>
      <c r="D119" s="27"/>
      <c r="E119" s="27"/>
      <c r="F119" s="27"/>
      <c r="G119" s="27"/>
      <c r="H119" s="22"/>
      <c r="I119" s="6" t="e">
        <f>J119/J$122</f>
        <v>#DIV/0!</v>
      </c>
      <c r="J119" s="29">
        <f>J90</f>
        <v>0</v>
      </c>
      <c r="K119" s="29">
        <f>K90</f>
        <v>0</v>
      </c>
    </row>
    <row r="120" spans="2:14" x14ac:dyDescent="0.25">
      <c r="B120" s="1">
        <v>7</v>
      </c>
      <c r="C120" s="21" t="str">
        <f>B101</f>
        <v>TOTAL MÓDULO 7</v>
      </c>
      <c r="D120" s="27"/>
      <c r="E120" s="27"/>
      <c r="F120" s="27"/>
      <c r="G120" s="27"/>
      <c r="H120" s="22"/>
      <c r="I120" s="6" t="e">
        <f t="shared" ref="I120:I121" si="5">J120/J$122</f>
        <v>#DIV/0!</v>
      </c>
      <c r="J120" s="29">
        <f>J101</f>
        <v>0</v>
      </c>
      <c r="K120" s="29">
        <f>K101</f>
        <v>0.02</v>
      </c>
    </row>
    <row r="121" spans="2:14" x14ac:dyDescent="0.25">
      <c r="B121" s="1">
        <v>8</v>
      </c>
      <c r="C121" s="21" t="str">
        <f>B115</f>
        <v>TOTAL MÓDULO 8</v>
      </c>
      <c r="D121" s="27"/>
      <c r="E121" s="27"/>
      <c r="F121" s="27"/>
      <c r="G121" s="27"/>
      <c r="H121" s="22"/>
      <c r="I121" s="6" t="e">
        <f t="shared" si="5"/>
        <v>#DIV/0!</v>
      </c>
      <c r="J121" s="29">
        <f>J115</f>
        <v>0</v>
      </c>
      <c r="K121" s="29">
        <f>K115</f>
        <v>0</v>
      </c>
    </row>
    <row r="122" spans="2:14" s="46" customFormat="1" x14ac:dyDescent="0.25">
      <c r="B122" s="14" t="s">
        <v>99</v>
      </c>
      <c r="C122" s="28"/>
      <c r="D122" s="43"/>
      <c r="E122" s="43"/>
      <c r="F122" s="43"/>
      <c r="G122" s="43"/>
      <c r="H122" s="44"/>
      <c r="I122" s="45"/>
      <c r="J122" s="30">
        <f>SUM(J119:J121)</f>
        <v>0</v>
      </c>
      <c r="K122" s="30">
        <f>SUM(K119:K121)</f>
        <v>0.02</v>
      </c>
      <c r="M122"/>
      <c r="N122"/>
    </row>
    <row r="123" spans="2:14" x14ac:dyDescent="0.25">
      <c r="B123" s="18"/>
      <c r="C123" s="18"/>
      <c r="D123" s="18"/>
      <c r="E123" s="18"/>
      <c r="F123" s="18"/>
      <c r="G123" s="18"/>
      <c r="H123" s="18"/>
      <c r="I123" s="19"/>
      <c r="J123" s="48"/>
      <c r="K123" s="48"/>
    </row>
    <row r="124" spans="2:14" x14ac:dyDescent="0.25">
      <c r="B124" s="16" t="s">
        <v>98</v>
      </c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4" x14ac:dyDescent="0.25">
      <c r="B125" s="1">
        <v>9</v>
      </c>
      <c r="C125" s="21" t="s">
        <v>43</v>
      </c>
      <c r="D125" s="27"/>
      <c r="E125" s="27"/>
      <c r="F125" s="27"/>
      <c r="G125" s="27"/>
      <c r="H125" s="22"/>
      <c r="I125" s="6" t="s">
        <v>4</v>
      </c>
      <c r="J125" s="2" t="s">
        <v>14</v>
      </c>
      <c r="K125" s="2" t="s">
        <v>14</v>
      </c>
    </row>
    <row r="126" spans="2:14" x14ac:dyDescent="0.25">
      <c r="B126" s="1" t="s">
        <v>6</v>
      </c>
      <c r="C126" s="21" t="s">
        <v>127</v>
      </c>
      <c r="D126" s="27"/>
      <c r="E126" s="27"/>
      <c r="F126" s="27"/>
      <c r="G126" s="27"/>
      <c r="H126" s="22"/>
      <c r="I126" s="6"/>
      <c r="J126" s="29"/>
      <c r="K126" s="29">
        <f>K127+K128</f>
        <v>0</v>
      </c>
    </row>
    <row r="127" spans="2:14" x14ac:dyDescent="0.25">
      <c r="B127" s="1" t="s">
        <v>144</v>
      </c>
      <c r="C127" s="21" t="s">
        <v>153</v>
      </c>
      <c r="D127" s="27"/>
      <c r="E127" s="27"/>
      <c r="F127" s="27"/>
      <c r="G127" s="27"/>
      <c r="H127" s="22"/>
      <c r="I127" s="6"/>
      <c r="J127" s="29"/>
      <c r="K127" s="29"/>
    </row>
    <row r="128" spans="2:14" x14ac:dyDescent="0.25">
      <c r="B128" s="1" t="s">
        <v>145</v>
      </c>
      <c r="C128" s="21" t="s">
        <v>153</v>
      </c>
      <c r="D128" s="27"/>
      <c r="E128" s="27"/>
      <c r="F128" s="27"/>
      <c r="G128" s="27"/>
      <c r="H128" s="22"/>
      <c r="I128" s="6"/>
      <c r="J128" s="29"/>
      <c r="K128" s="29"/>
    </row>
    <row r="129" spans="1:12" x14ac:dyDescent="0.25">
      <c r="B129" s="1" t="s">
        <v>7</v>
      </c>
      <c r="C129" s="21" t="s">
        <v>45</v>
      </c>
      <c r="D129" s="27"/>
      <c r="E129" s="27"/>
      <c r="F129" s="27"/>
      <c r="G129" s="27"/>
      <c r="H129" s="22"/>
      <c r="I129" s="71"/>
      <c r="J129" s="29">
        <f>ROUND((J140+J141+J126)*$I129,2)</f>
        <v>0</v>
      </c>
      <c r="K129" s="29">
        <v>0</v>
      </c>
    </row>
    <row r="130" spans="1:12" hidden="1" x14ac:dyDescent="0.25">
      <c r="A130" s="74"/>
      <c r="B130" s="75"/>
      <c r="C130" s="76" t="s">
        <v>128</v>
      </c>
      <c r="D130" s="77"/>
      <c r="E130" s="77"/>
      <c r="F130" s="77"/>
      <c r="G130" s="77"/>
      <c r="H130" s="78"/>
      <c r="I130" s="79"/>
      <c r="J130" s="80"/>
      <c r="K130" s="80"/>
      <c r="L130" s="74"/>
    </row>
    <row r="131" spans="1:12" x14ac:dyDescent="0.25">
      <c r="B131" s="1" t="s">
        <v>8</v>
      </c>
      <c r="C131" s="21" t="s">
        <v>46</v>
      </c>
      <c r="D131" s="27"/>
      <c r="E131" s="27"/>
      <c r="F131" s="27"/>
      <c r="G131" s="27"/>
      <c r="H131" s="22"/>
      <c r="I131" s="6"/>
      <c r="J131" s="29">
        <v>0</v>
      </c>
      <c r="K131" s="29">
        <v>0</v>
      </c>
    </row>
    <row r="132" spans="1:12" x14ac:dyDescent="0.25">
      <c r="B132" s="1" t="s">
        <v>47</v>
      </c>
      <c r="C132" s="21" t="s">
        <v>48</v>
      </c>
      <c r="D132" s="27"/>
      <c r="E132" s="27"/>
      <c r="F132" s="27"/>
      <c r="G132" s="27"/>
      <c r="H132" s="22"/>
      <c r="I132" s="6">
        <v>6.4999999999999997E-3</v>
      </c>
      <c r="J132" s="29">
        <f>ROUND(J$130*$I132,2)</f>
        <v>0</v>
      </c>
      <c r="K132" s="29">
        <f>ROUND(K$130*$I132,2)</f>
        <v>0</v>
      </c>
    </row>
    <row r="133" spans="1:12" x14ac:dyDescent="0.25">
      <c r="B133" s="1" t="s">
        <v>49</v>
      </c>
      <c r="C133" s="21" t="s">
        <v>50</v>
      </c>
      <c r="D133" s="27"/>
      <c r="E133" s="27"/>
      <c r="F133" s="27"/>
      <c r="G133" s="27"/>
      <c r="H133" s="22"/>
      <c r="I133" s="6">
        <v>0.03</v>
      </c>
      <c r="J133" s="29">
        <f t="shared" ref="J133:K134" si="6">ROUND(J$130*$I133,2)</f>
        <v>0</v>
      </c>
      <c r="K133" s="29">
        <f t="shared" si="6"/>
        <v>0</v>
      </c>
    </row>
    <row r="134" spans="1:12" x14ac:dyDescent="0.25">
      <c r="B134" s="1" t="s">
        <v>51</v>
      </c>
      <c r="C134" s="21" t="s">
        <v>52</v>
      </c>
      <c r="D134" s="27"/>
      <c r="E134" s="27"/>
      <c r="F134" s="27"/>
      <c r="G134" s="27"/>
      <c r="H134" s="22"/>
      <c r="I134" s="6">
        <v>0.03</v>
      </c>
      <c r="J134" s="29">
        <f t="shared" si="6"/>
        <v>0</v>
      </c>
      <c r="K134" s="29">
        <f t="shared" si="6"/>
        <v>0</v>
      </c>
    </row>
    <row r="135" spans="1:12" x14ac:dyDescent="0.25">
      <c r="B135" s="1" t="s">
        <v>10</v>
      </c>
      <c r="C135" s="21" t="s">
        <v>18</v>
      </c>
      <c r="D135" s="27"/>
      <c r="E135" s="27"/>
      <c r="F135" s="27"/>
      <c r="G135" s="27"/>
      <c r="H135" s="22"/>
      <c r="I135" s="6"/>
      <c r="J135" s="29">
        <v>0</v>
      </c>
      <c r="K135" s="29">
        <v>0</v>
      </c>
    </row>
    <row r="136" spans="1:12" x14ac:dyDescent="0.25">
      <c r="B136" s="1" t="s">
        <v>16</v>
      </c>
      <c r="C136" s="21" t="s">
        <v>18</v>
      </c>
      <c r="D136" s="27"/>
      <c r="E136" s="27"/>
      <c r="F136" s="27"/>
      <c r="G136" s="27"/>
      <c r="H136" s="22"/>
      <c r="I136" s="6"/>
      <c r="J136" s="29">
        <v>0</v>
      </c>
      <c r="K136" s="29">
        <v>0</v>
      </c>
    </row>
    <row r="137" spans="1:12" x14ac:dyDescent="0.25">
      <c r="B137" s="14" t="s">
        <v>102</v>
      </c>
      <c r="C137" s="14"/>
      <c r="D137" s="14"/>
      <c r="E137" s="14"/>
      <c r="F137" s="14"/>
      <c r="G137" s="14"/>
      <c r="H137" s="14"/>
      <c r="I137" s="49">
        <f>SUM(I126:I136)</f>
        <v>6.6500000000000004E-2</v>
      </c>
      <c r="J137" s="30">
        <f>SUM(J126:J129)+SUM(J131:J136)</f>
        <v>0</v>
      </c>
      <c r="K137" s="30">
        <f>SUM(K126:K129)+SUM(K131:K136)</f>
        <v>0</v>
      </c>
    </row>
    <row r="138" spans="1:12" x14ac:dyDescent="0.25">
      <c r="B138" s="18"/>
      <c r="C138" s="18"/>
      <c r="D138" s="18"/>
      <c r="E138" s="18"/>
      <c r="F138" s="18"/>
      <c r="G138" s="18"/>
      <c r="H138" s="18"/>
      <c r="I138" s="19"/>
      <c r="J138" s="48"/>
      <c r="K138" s="48"/>
    </row>
    <row r="139" spans="1:12" x14ac:dyDescent="0.25">
      <c r="B139" s="16" t="s">
        <v>103</v>
      </c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2" x14ac:dyDescent="0.25">
      <c r="B140" s="1">
        <v>1</v>
      </c>
      <c r="C140" s="21" t="str">
        <f>B80</f>
        <v>SUBTOTAL DE DESPESAS RELACIONADAS AO CCT E LEGISLAÇÃO TRABALHISTA</v>
      </c>
      <c r="D140" s="27"/>
      <c r="E140" s="27"/>
      <c r="F140" s="27"/>
      <c r="G140" s="27"/>
      <c r="H140" s="22"/>
      <c r="I140" s="6">
        <f>J140/J$143</f>
        <v>1</v>
      </c>
      <c r="J140" s="29">
        <f>J80</f>
        <v>0.14484090909090908</v>
      </c>
      <c r="K140" s="29">
        <f>K80</f>
        <v>3.0327272727272723</v>
      </c>
    </row>
    <row r="141" spans="1:12" x14ac:dyDescent="0.25">
      <c r="B141" s="1">
        <v>2</v>
      </c>
      <c r="C141" s="21" t="str">
        <f>B122</f>
        <v>SUBTOTAL DE OUTRAS DESPESAS</v>
      </c>
      <c r="D141" s="27"/>
      <c r="E141" s="27"/>
      <c r="F141" s="27"/>
      <c r="G141" s="27"/>
      <c r="H141" s="22"/>
      <c r="I141" s="6">
        <f t="shared" ref="I141:I142" si="7">J141/J$143</f>
        <v>0</v>
      </c>
      <c r="J141" s="29">
        <f>J122</f>
        <v>0</v>
      </c>
      <c r="K141" s="29">
        <f>K122</f>
        <v>0.02</v>
      </c>
    </row>
    <row r="142" spans="1:12" x14ac:dyDescent="0.25">
      <c r="B142" s="1">
        <v>3</v>
      </c>
      <c r="C142" s="21" t="s">
        <v>43</v>
      </c>
      <c r="D142" s="27"/>
      <c r="E142" s="27"/>
      <c r="F142" s="27"/>
      <c r="G142" s="27"/>
      <c r="H142" s="22"/>
      <c r="I142" s="6">
        <f t="shared" si="7"/>
        <v>0</v>
      </c>
      <c r="J142" s="29">
        <f>J137</f>
        <v>0</v>
      </c>
      <c r="K142" s="29">
        <f>K137</f>
        <v>0</v>
      </c>
    </row>
    <row r="143" spans="1:12" x14ac:dyDescent="0.25">
      <c r="B143" s="14" t="s">
        <v>103</v>
      </c>
      <c r="C143" s="14"/>
      <c r="D143" s="14"/>
      <c r="E143" s="14"/>
      <c r="F143" s="14"/>
      <c r="G143" s="14"/>
      <c r="H143" s="14"/>
      <c r="I143" s="49"/>
      <c r="J143" s="30">
        <f>SUM(J140:J142)</f>
        <v>0.14484090909090908</v>
      </c>
      <c r="K143" s="30">
        <f>SUM(K140:K142)</f>
        <v>3.0527272727272723</v>
      </c>
    </row>
    <row r="144" spans="1:12" ht="15.75" thickBot="1" x14ac:dyDescent="0.3">
      <c r="B144" s="18"/>
      <c r="C144" s="18"/>
      <c r="D144" s="18"/>
      <c r="E144" s="18"/>
      <c r="F144" s="18"/>
      <c r="G144" s="18"/>
      <c r="H144" s="18"/>
      <c r="I144" s="19"/>
      <c r="J144" s="48"/>
      <c r="K144" s="48"/>
    </row>
    <row r="145" spans="2:11" ht="15.75" thickBot="1" x14ac:dyDescent="0.3">
      <c r="B145" s="18"/>
      <c r="C145" s="18"/>
      <c r="D145" s="18"/>
      <c r="E145" s="18"/>
      <c r="F145" s="18"/>
      <c r="G145" s="63"/>
      <c r="H145" s="64"/>
      <c r="I145" s="65" t="s">
        <v>132</v>
      </c>
      <c r="J145" s="66">
        <f>J143*J14</f>
        <v>0.28968181818181815</v>
      </c>
      <c r="K145" s="67">
        <f>K143*K14</f>
        <v>6.1054545454545446</v>
      </c>
    </row>
    <row r="146" spans="2:11" x14ac:dyDescent="0.25">
      <c r="B146" s="18"/>
      <c r="C146" s="18"/>
      <c r="D146" s="18"/>
      <c r="E146" s="18"/>
      <c r="F146" s="18"/>
      <c r="G146" s="18"/>
      <c r="H146" s="18"/>
      <c r="I146" s="19"/>
      <c r="J146" s="48"/>
      <c r="K146" s="48"/>
    </row>
    <row r="147" spans="2:11" x14ac:dyDescent="0.25">
      <c r="E147" s="18"/>
      <c r="F147" s="18"/>
      <c r="G147" s="18"/>
      <c r="H147" s="18"/>
      <c r="I147" s="19"/>
      <c r="J147" s="48"/>
      <c r="K147" s="48"/>
    </row>
    <row r="148" spans="2:11" x14ac:dyDescent="0.25">
      <c r="E148" s="18"/>
      <c r="F148" s="18"/>
      <c r="G148" s="18"/>
      <c r="H148" s="18"/>
      <c r="I148" s="19"/>
      <c r="J148" s="48"/>
      <c r="K148" s="48"/>
    </row>
    <row r="149" spans="2:11" x14ac:dyDescent="0.25">
      <c r="E149" s="18"/>
      <c r="F149" s="18"/>
      <c r="G149" s="18"/>
      <c r="H149" s="18"/>
      <c r="I149" s="19"/>
      <c r="J149" s="48"/>
      <c r="K149" s="48"/>
    </row>
  </sheetData>
  <mergeCells count="11">
    <mergeCell ref="C118:H118"/>
    <mergeCell ref="B16:J16"/>
    <mergeCell ref="C69:H69"/>
    <mergeCell ref="C70:H70"/>
    <mergeCell ref="C74:H74"/>
    <mergeCell ref="C104:H104"/>
    <mergeCell ref="C64:H64"/>
    <mergeCell ref="C68:H68"/>
    <mergeCell ref="C65:H65"/>
    <mergeCell ref="C66:H66"/>
    <mergeCell ref="C67:H6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para licitação</vt:lpstr>
      <vt:lpstr>Proposta para reequlibrio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Dreone Mendes</dc:creator>
  <cp:lastModifiedBy>Dreone Mendes</cp:lastModifiedBy>
  <cp:lastPrinted>2023-12-20T20:50:11Z</cp:lastPrinted>
  <dcterms:created xsi:type="dcterms:W3CDTF">2023-12-20T17:35:53Z</dcterms:created>
  <dcterms:modified xsi:type="dcterms:W3CDTF">2024-04-25T18:19:43Z</dcterms:modified>
</cp:coreProperties>
</file>