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750" activeTab="5"/>
  </bookViews>
  <sheets>
    <sheet name="RGF-Anexo 01" sheetId="1" r:id="rId1"/>
    <sheet name="RGF-Anexo 02" sheetId="2" r:id="rId2"/>
    <sheet name="RGF-Anexo 03" sheetId="3" r:id="rId3"/>
    <sheet name="RGF-Anexo 04" sheetId="4" r:id="rId4"/>
    <sheet name="RGF-Anexo 05" sheetId="5" r:id="rId5"/>
    <sheet name="RGF-Anexo 06" sheetId="6" r:id="rId6"/>
  </sheets>
  <definedNames/>
  <calcPr fullCalcOnLoad="1"/>
</workbook>
</file>

<file path=xl/sharedStrings.xml><?xml version="1.0" encoding="utf-8"?>
<sst xmlns="http://schemas.openxmlformats.org/spreadsheetml/2006/main" count="527" uniqueCount="290">
  <si>
    <t>RGF</t>
  </si>
  <si>
    <t xml:space="preserve">RELATÓRIO DE GESTÃO FISCAL </t>
  </si>
  <si>
    <t xml:space="preserve">VERSÃO: v7 </t>
  </si>
  <si>
    <t xml:space="preserve">VIGÊNCIA: 03/01/2019 </t>
  </si>
  <si>
    <t>Ente: 4210035 - Luzerna/SC</t>
  </si>
  <si>
    <t>Poder: E - Executivo</t>
  </si>
  <si>
    <t>Instituição: 9133 - Prefeitura Municipal de Luzerna - SC</t>
  </si>
  <si>
    <t>Exercício: 2019</t>
  </si>
  <si>
    <t>Periodicidade: QUADRIMESTRAL</t>
  </si>
  <si>
    <t>Período: 3º quadrimestre</t>
  </si>
  <si>
    <t xml:space="preserve">Grupo: Tabela 1.0 - Demonstrativo da Despesa com Pessoal </t>
  </si>
  <si>
    <t xml:space="preserve">Quadro: Despesa com Pessoal </t>
  </si>
  <si>
    <t xml:space="preserve">Rótulo: Padrão </t>
  </si>
  <si>
    <t xml:space="preserve">Despesa com Pessoal </t>
  </si>
  <si>
    <t xml:space="preserve">Despesa Executada com Pessoal </t>
  </si>
  <si>
    <t xml:space="preserve">DESPESAS EXECUTADAS (Últimos 12 Meses) </t>
  </si>
  <si>
    <t xml:space="preserve">LIQUIDADAS </t>
  </si>
  <si>
    <t xml:space="preserve">INSCRITAS EM RESTOS A PAGAR NÃO PROCESSADOS (b)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</si>
  <si>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</si>
  <si>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</si>
  <si>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</si>
  <si>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</si>
  <si>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</si>
  <si>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</si>
  <si>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</si>
  <si>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</si>
  <si>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</si>
  <si>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</si>
  <si>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</si>
  <si>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</si>
  <si>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TOTAL (ÚLTIMOS 12 MESES) (a) </t>
  </si>
  <si>
    <t xml:space="preserve">Despesa com Pessoal (Últimos 12 Meses) </t>
  </si>
  <si>
    <t xml:space="preserve">  DESPESA BRUTA COM PESSOAL (I) </t>
  </si>
  <si>
    <t xml:space="preserve">    Pessoal Ativo </t>
  </si>
  <si>
    <t xml:space="preserve">      Vencimentos, Vantagens e Outras Despesas Variáveis </t>
  </si>
  <si>
    <t xml:space="preserve">      Obrigações Patronais </t>
  </si>
  <si>
    <t xml:space="preserve">      Benefícios Previdenciários </t>
  </si>
  <si>
    <t xml:space="preserve">    Pessoal Inativo e Pensionistas </t>
  </si>
  <si>
    <t xml:space="preserve">      Aposentadorias, Reserva e Reformas </t>
  </si>
  <si>
    <t xml:space="preserve">      Pensões </t>
  </si>
  <si>
    <t xml:space="preserve">      Outros Benefícios Previdenciários </t>
  </si>
  <si>
    <t xml:space="preserve">    Outras Despesas de Pessoal decorrentes de Contratos de Terceirização ou de 
    contratação de forma indireta (§ 1º do art. 18 da LRF) </t>
  </si>
  <si>
    <t xml:space="preserve">  DESPESAS NÃO COMPUTADAS (§ 1º do art. 19 da LRF) (II) </t>
  </si>
  <si>
    <t xml:space="preserve">    Indenizações por Demissão e Incentivos à Demissão Voluntária </t>
  </si>
  <si>
    <t xml:space="preserve">    Decorrentes de Decisão Judicial de Período Anterior ao da Apuração </t>
  </si>
  <si>
    <t xml:space="preserve">    Despesas de Exercícios Anteriores de Período Anterior ao da Apuração </t>
  </si>
  <si>
    <t xml:space="preserve">    Inativos e Pensionistas com Recursos Vinculados </t>
  </si>
  <si>
    <t xml:space="preserve">  DESPESA LÍQUIDA COM PESSOAL (III) = (I - II) </t>
  </si>
  <si>
    <t xml:space="preserve">Quadro: DTP e Apuração do Cumprimento do Limite Legal </t>
  </si>
  <si>
    <t xml:space="preserve">DTP e Apuração do Cumprimento do Limite Legal </t>
  </si>
  <si>
    <t xml:space="preserve">Valor </t>
  </si>
  <si>
    <t xml:space="preserve">% sobre a RCL Ajustada </t>
  </si>
  <si>
    <t xml:space="preserve">  RECEITA CORRENTE LIQUIDA - RCL (IV) </t>
  </si>
  <si>
    <t xml:space="preserve">  (-) Transferências Obrigatórias da União Relativas às Emendas Individuais (V) 
  (§13º, art. 166 da CF) </t>
  </si>
  <si>
    <t xml:space="preserve">  = RECEITA CORRENTE LÍQUIDA AJUSTADA (VI) </t>
  </si>
  <si>
    <t xml:space="preserve">  DESPESA TOTAL COM PESSOAL - DTP (VII) = (IIIa + IIIb) </t>
  </si>
  <si>
    <t xml:space="preserve">  LIMITE MÁXIMO (VIII) (incisos I, II e III, art. 20 da LRF) </t>
  </si>
  <si>
    <t xml:space="preserve">  LIMITE PRUDENCIAL (IX) = (0,95 x VIII) (parágrafo único do art. 22 da LRF) </t>
  </si>
  <si>
    <t xml:space="preserve">  LIMITE DE ALERTA (X) = (0,90 x VIII) (inciso II do §1º do art. 59 da LRF) </t>
  </si>
  <si>
    <t xml:space="preserve">Quadro: Notas Explicativas </t>
  </si>
  <si>
    <t xml:space="preserve">Notas Explicativas </t>
  </si>
  <si>
    <t xml:space="preserve">Valores </t>
  </si>
  <si>
    <t xml:space="preserve">31/12/2019 </t>
  </si>
  <si>
    <t/>
  </si>
  <si>
    <t xml:space="preserve">  Notas Explicativas </t>
  </si>
  <si>
    <t xml:space="preserve">Grupo: Tabela 1.2 - Trajetória de Retorno ao Limite da Despesa Total com 
Pessoal </t>
  </si>
  <si>
    <t xml:space="preserve">Quadro: Trajetória de Retorno ao Limite da Despesa Total com Pessoal </t>
  </si>
  <si>
    <t xml:space="preserve">Trajetória de Retorno ao Limite da Despesa Total com Pessoal </t>
  </si>
  <si>
    <t xml:space="preserve">Apuração da Trajetória de Retorno ao Limite da DTP </t>
  </si>
  <si>
    <t xml:space="preserve">Exercício de Descumprimento do Limite </t>
  </si>
  <si>
    <t xml:space="preserve">Exercício do Primeiro Período Seguinte </t>
  </si>
  <si>
    <t xml:space="preserve">Exercício do Segundo Período Seguinte </t>
  </si>
  <si>
    <t xml:space="preserve">No Quadrimestre/Semestre </t>
  </si>
  <si>
    <t xml:space="preserve">Primeiro Período Seguinte </t>
  </si>
  <si>
    <t xml:space="preserve">Segundo Período Seguinte </t>
  </si>
  <si>
    <t xml:space="preserve">Limite Máximo (a) </t>
  </si>
  <si>
    <t xml:space="preserve">% DTP (b) </t>
  </si>
  <si>
    <t xml:space="preserve">% Excedente (c) = (b-a) </t>
  </si>
  <si>
    <t xml:space="preserve">Redutor Mínimo de 1/3 do Excedente (d) = (1/3*c) </t>
  </si>
  <si>
    <t xml:space="preserve">Limite (e) = (b-d) </t>
  </si>
  <si>
    <t xml:space="preserve">% DTP (f) </t>
  </si>
  <si>
    <t xml:space="preserve">Redutor Residual (g) = (f-a) </t>
  </si>
  <si>
    <t xml:space="preserve">Limite (h) = (a) </t>
  </si>
  <si>
    <t xml:space="preserve">% DTP (i) </t>
  </si>
  <si>
    <t xml:space="preserve">  Percentual Trajetória de Retorno ao Limite da Despesa Total com Pessoal </t>
  </si>
  <si>
    <t xml:space="preserve">  Identificação do Quadrimestre em que Excedeu o Limite e dos Períodos de 
  Retorno </t>
  </si>
  <si>
    <t xml:space="preserve">Grupo: Tabela 1.4 - Demonstrativo da Despesa com Pessoal - Ente Consorciado </t>
  </si>
  <si>
    <t xml:space="preserve">Quadro: Despesa com Pessoal Executada em Consórcios Públicos </t>
  </si>
  <si>
    <t xml:space="preserve">Rótulo: Consórcio de Informática na Gestão Pública Municipal </t>
  </si>
  <si>
    <t xml:space="preserve">Despesa com Pessoal Executada em Consórcios Públicos </t>
  </si>
  <si>
    <t xml:space="preserve">VALORES TRANSFERIDOS POR CONTRATO DE RATEIO </t>
  </si>
  <si>
    <t xml:space="preserve">LIQUIDADAS (a) </t>
  </si>
  <si>
    <t xml:space="preserve">TOTAL (c = a + b) </t>
  </si>
  <si>
    <t xml:space="preserve">    Outras despesas de pessoal decorrentes de contratos de terceirização ou de 
    contratação de forma indireta (§ 1º art. 18 da LRF) </t>
  </si>
  <si>
    <t xml:space="preserve">    Decorrentes de Decisão Judicial de período anterior ao da apuração </t>
  </si>
  <si>
    <t xml:space="preserve">  DESPESA TOTAL COM PESSOAL - DTP (III) = (I - II) </t>
  </si>
  <si>
    <t xml:space="preserve">Rótulo: CONSORCIO INTERMUNICIPAL DE SANEAMENTO AMBIENTAL CISAM - MO </t>
  </si>
  <si>
    <t xml:space="preserve">Grupo: Tabela 2.0 - Demonstrativo da Dívida Consolidada Líquida - Estados, 
DF e Municípios </t>
  </si>
  <si>
    <t xml:space="preserve">Quadro: Tabela 2.0 - Demonstrativo da Dívida Consolidada Líquida </t>
  </si>
  <si>
    <t xml:space="preserve">Tabela 2.0 - Demonstrativo da Dívida Consolidada Líquida </t>
  </si>
  <si>
    <t xml:space="preserve">Cálculo da Dívida Consolidada Líquida </t>
  </si>
  <si>
    <t xml:space="preserve">SALDO DO EXERCÍCIO ANTERIOR </t>
  </si>
  <si>
    <t xml:space="preserve">SALDO DO EXERCÍCIO DE 2019 </t>
  </si>
  <si>
    <t xml:space="preserve">Até o 1º Quadrimestre </t>
  </si>
  <si>
    <t xml:space="preserve">Até o 2º Quadrimestre </t>
  </si>
  <si>
    <t xml:space="preserve">Até o 3º Quadrimestre </t>
  </si>
  <si>
    <t xml:space="preserve">Dívida Consolidada </t>
  </si>
  <si>
    <t xml:space="preserve">  DÍVIDA CONSOLIDADA - DC (I) </t>
  </si>
  <si>
    <t xml:space="preserve">    Dívida Mobiliária </t>
  </si>
  <si>
    <t xml:space="preserve">    Dívida Contratual </t>
  </si>
  <si>
    <t xml:space="preserve">      Empréstimos </t>
  </si>
  <si>
    <t xml:space="preserve">        Internos </t>
  </si>
  <si>
    <t xml:space="preserve">        Externos </t>
  </si>
  <si>
    <t xml:space="preserve">      Reestruturação da Dívida de Estados e Municípios </t>
  </si>
  <si>
    <t xml:space="preserve">      Financiamentos </t>
  </si>
  <si>
    <t xml:space="preserve">      Parcelamento e Renegociação de Dívidas </t>
  </si>
  <si>
    <t xml:space="preserve">        De Tributos </t>
  </si>
  <si>
    <t xml:space="preserve">        De Contribuições Previdenciárias </t>
  </si>
  <si>
    <t xml:space="preserve">        De Demais Contribuições Sociais </t>
  </si>
  <si>
    <t xml:space="preserve">        Do FGTS </t>
  </si>
  <si>
    <t xml:space="preserve">        Com Instituição Não Financeira </t>
  </si>
  <si>
    <t xml:space="preserve">      Demais Dívidas Contratuais </t>
  </si>
  <si>
    <t xml:space="preserve">    Precatórios Posteriores a 05/05/2000 (inclusive) Vencidos e Não Pagos </t>
  </si>
  <si>
    <t xml:space="preserve">    Outras Dívidas </t>
  </si>
  <si>
    <t xml:space="preserve">  DEDUÇÕES (II) </t>
  </si>
  <si>
    <t xml:space="preserve">    Disponibilidade de Caixa </t>
  </si>
  <si>
    <t xml:space="preserve">      Disponibilidade de Caixa Bruta </t>
  </si>
  <si>
    <t xml:space="preserve">      (-) Restos a Pagar Processados </t>
  </si>
  <si>
    <t xml:space="preserve">    Demais Haveres Financeiros </t>
  </si>
  <si>
    <t xml:space="preserve">  DÍVIDA CONSOLIDADA LÍQUIDA (DCL) (III) = (I - II) </t>
  </si>
  <si>
    <t xml:space="preserve">  RECEITA CORRENTE LÍQUIDA - RCL </t>
  </si>
  <si>
    <t xml:space="preserve">  % da DC sobre a RCL (I/RCL) </t>
  </si>
  <si>
    <t xml:space="preserve">  % da DCL sobre a RCL (III/RCL) </t>
  </si>
  <si>
    <t xml:space="preserve">  LIMITE DEFINIDO POR RESOLUÇÃO DO SENADO FEDERAL </t>
  </si>
  <si>
    <t xml:space="preserve">  LIMITE DE ALERTA (inciso III do § 1º do art. 59 da LRF) </t>
  </si>
  <si>
    <t xml:space="preserve">Outros Valores Não Integrantes da DC </t>
  </si>
  <si>
    <t xml:space="preserve">  Precatórios Anteriores a 05/05/2000 </t>
  </si>
  <si>
    <t xml:space="preserve">  Precatórios Posteriores a 05/05/2000 (Não incluídos na DC) </t>
  </si>
  <si>
    <t xml:space="preserve">  Passivo Atuarial </t>
  </si>
  <si>
    <t xml:space="preserve">  Insuficiência Financeira </t>
  </si>
  <si>
    <t xml:space="preserve">  Depósitos e Consignações Sem Contrapartida </t>
  </si>
  <si>
    <t xml:space="preserve">  RP Não-Processados </t>
  </si>
  <si>
    <t xml:space="preserve">  Antecipações de Receita Orçamentária - ARO </t>
  </si>
  <si>
    <t xml:space="preserve">  Dívida Contratual de PPP </t>
  </si>
  <si>
    <t xml:space="preserve">  Apropriação de Depósitos Judiciais - LC 151/2015 </t>
  </si>
  <si>
    <t xml:space="preserve">Grupo: Tabela 2.1 - Trajetória de Retorno ao Limite da Dívida Consolidada 
Líquida - Estados, DF e Municípios </t>
  </si>
  <si>
    <t xml:space="preserve">Quadro: Tabela 2.1 - Trajetória de Retorno ao Limite da Dívida Consolidada 
Líquida </t>
  </si>
  <si>
    <t xml:space="preserve">Tabela 2.1 - Trajetória de Retorno ao Limite da Dívida Consolidada Líquida </t>
  </si>
  <si>
    <t xml:space="preserve">Trajetória de Retorno ao Limite da Dívida Consolidada Líquida </t>
  </si>
  <si>
    <t xml:space="preserve">Exercício em que Excedeu o Limite </t>
  </si>
  <si>
    <t xml:space="preserve">Exercício do primeiro período seguinte </t>
  </si>
  <si>
    <t xml:space="preserve">Exercício do segundo período seguinte </t>
  </si>
  <si>
    <t xml:space="preserve">Exercício do terceiro período seguinte </t>
  </si>
  <si>
    <t xml:space="preserve">Quadrimestre em que Excedeu o Limite </t>
  </si>
  <si>
    <t xml:space="preserve">Primeiro período seguinte </t>
  </si>
  <si>
    <t xml:space="preserve">Segundo período seguinte </t>
  </si>
  <si>
    <t xml:space="preserve">Terceiro período seguinte </t>
  </si>
  <si>
    <t xml:space="preserve">% DCL (b) </t>
  </si>
  <si>
    <t xml:space="preserve">Redutor mínimo de 25% do Excedente (d) = (0,25*c) </t>
  </si>
  <si>
    <t xml:space="preserve">% DCL (f) </t>
  </si>
  <si>
    <t xml:space="preserve">Limite (h) = (e) </t>
  </si>
  <si>
    <t xml:space="preserve">% DCL (i) </t>
  </si>
  <si>
    <t xml:space="preserve">Redutor Residual (j) = (i-a) </t>
  </si>
  <si>
    <t xml:space="preserve">Limite (k) = (a) </t>
  </si>
  <si>
    <t xml:space="preserve">% DCL (l) </t>
  </si>
  <si>
    <t xml:space="preserve">  Valores Percentuais </t>
  </si>
  <si>
    <t xml:space="preserve">Grupo: Tabela 3.0 - Demonstrativo das Garantias e Contragarantias de Valores </t>
  </si>
  <si>
    <t xml:space="preserve">Quadro: Garantias Concedidas e Contragarantias Recebidas </t>
  </si>
  <si>
    <t xml:space="preserve">Garantias Concedidas e Contragarantias Recebidas </t>
  </si>
  <si>
    <t xml:space="preserve">Saldos das Garantias Concedidas e Contragarantias Recebidas </t>
  </si>
  <si>
    <t xml:space="preserve">Garantias Concedidas </t>
  </si>
  <si>
    <t xml:space="preserve">  Garantias Concedidas </t>
  </si>
  <si>
    <t xml:space="preserve">    AOS ESTADOS (I) </t>
  </si>
  <si>
    <t xml:space="preserve">      Em Operações de Crédito Externas </t>
  </si>
  <si>
    <t xml:space="preserve">      Em Operações de Crédito Internas </t>
  </si>
  <si>
    <t xml:space="preserve">    AOS MUNICÍPIOS (II) </t>
  </si>
  <si>
    <t xml:space="preserve">    ÀS ENTIDADES CONTROLADAS (III) </t>
  </si>
  <si>
    <t xml:space="preserve">    POR MEIO DE FUNDOS E PROGRAMAS (IV) </t>
  </si>
  <si>
    <t xml:space="preserve">    TOTAL GARANTIAS CONCEDIDAS (V) = (I + II + III + IV) </t>
  </si>
  <si>
    <t xml:space="preserve">    RECEITA CORRENTE LÍQUIDA - RCL (VI) </t>
  </si>
  <si>
    <t xml:space="preserve">    % do TOTAL DAS GARANTIAS sobre a RCL (V/VI) </t>
  </si>
  <si>
    <t xml:space="preserve">    LIMITE DEFINIDO POR RESOLUÇÃO DO SENADO FEDERAL </t>
  </si>
  <si>
    <t xml:space="preserve">    LIMITE DE ALERTA (inciso III § 1º do art. 59 da LRF) </t>
  </si>
  <si>
    <t xml:space="preserve">Contragarantias Recebidas </t>
  </si>
  <si>
    <t xml:space="preserve">  Contragarantias Recebidas </t>
  </si>
  <si>
    <t xml:space="preserve">    DOS ESTADOS (VII) </t>
  </si>
  <si>
    <t xml:space="preserve">      Em Garantia às Operações de Crédito Externas </t>
  </si>
  <si>
    <t xml:space="preserve">      Em Garantia às Operações de Crédito Internas </t>
  </si>
  <si>
    <t xml:space="preserve">    DOS MUNICÍPIOS (VIII) </t>
  </si>
  <si>
    <t xml:space="preserve">    DAS ENTIDADES CONTROLADAS (IX) </t>
  </si>
  <si>
    <t xml:space="preserve">    EM GARANTIAS POR MEIO DE FUNDOS E PROGRAMAS (X) </t>
  </si>
  <si>
    <t xml:space="preserve">    TOTAL CONTRAGARANTIAS RECEBIDAS (XI) = (VII + VIII + IX + X) </t>
  </si>
  <si>
    <t xml:space="preserve">Grupo: Tabela 4.0 - Demonstrativo das Operações de Crédito - Estados, DF e 
Municípios </t>
  </si>
  <si>
    <t xml:space="preserve">Quadro: Operações de Crédito </t>
  </si>
  <si>
    <t xml:space="preserve">Operações de Crédito </t>
  </si>
  <si>
    <t xml:space="preserve">Valor Realizado no Período </t>
  </si>
  <si>
    <t xml:space="preserve">VALOR REALIZADO </t>
  </si>
  <si>
    <t xml:space="preserve">No Quadrimestre de Referência </t>
  </si>
  <si>
    <t xml:space="preserve">Até o Quadrimestre de Referência (a) </t>
  </si>
  <si>
    <t xml:space="preserve">  Mobiliária </t>
  </si>
  <si>
    <t xml:space="preserve">    Interna </t>
  </si>
  <si>
    <t xml:space="preserve">    Externa </t>
  </si>
  <si>
    <t xml:space="preserve">  Contratual </t>
  </si>
  <si>
    <t xml:space="preserve">      Aquisição Financiada de Bens e Arrendamento Mercantil Financeiro </t>
  </si>
  <si>
    <t xml:space="preserve">      Antecipação de Receita pela Venda a Termo de Bens e Serviços </t>
  </si>
  <si>
    <t xml:space="preserve">      Assunção Reconhecimento e Confissão de Dívidas (LRF, art. 29, § 1º) </t>
  </si>
  <si>
    <t xml:space="preserve">      Operações de Crédito não sujeitas ao limite para fins de contratação (I) </t>
  </si>
  <si>
    <t xml:space="preserve">      Antecipações de Receitas pela Venda a Termo de Bens e Serviços </t>
  </si>
  <si>
    <t xml:space="preserve">      Assunção, Reconhecimento e Confissão de Dívidas (LRF, art. 29, § 1º) </t>
  </si>
  <si>
    <t xml:space="preserve">      Operações de crédito não sujeitas ao limite para fins de contratação (II) </t>
  </si>
  <si>
    <t xml:space="preserve">  TOTAL (III) </t>
  </si>
  <si>
    <t xml:space="preserve">Quadro: Apuração do Cumprimento dos Limites </t>
  </si>
  <si>
    <t xml:space="preserve">Apuração do Cumprimento dos Limites </t>
  </si>
  <si>
    <t xml:space="preserve">VALOR </t>
  </si>
  <si>
    <t xml:space="preserve">% SOBRE A RCL </t>
  </si>
  <si>
    <t xml:space="preserve">  Receita Corrente Líquida - RCL (IV) </t>
  </si>
  <si>
    <t xml:space="preserve">  Operações Vedadas (V) </t>
  </si>
  <si>
    <t xml:space="preserve">  Total Considerado para Fins da Apuração do Cumprimento do Limite (VI) = (IIIa 
  + V - Ia - IIa) </t>
  </si>
  <si>
    <t xml:space="preserve">  Limite Geral Definido por Resolução do Senado Federal para as Operações de 
  Crédito Internas e Externas </t>
  </si>
  <si>
    <t xml:space="preserve">  Limite de Alerta(inciso III do § 1º do art. 59 da LRF) </t>
  </si>
  <si>
    <t xml:space="preserve">  Operações de Crédito por Antecipação da Receita Orçamentária </t>
  </si>
  <si>
    <t xml:space="preserve">  Limite Definido por Resolução do Senado Federal para as Operações de Crédito 
  por Antecipação da Receita Orçamentária </t>
  </si>
  <si>
    <t xml:space="preserve">Quadro: Outras Operações Que Integram a Dívida Consolidada </t>
  </si>
  <si>
    <t xml:space="preserve">Outras Operações Que Integram a Dívida Consolidada </t>
  </si>
  <si>
    <t xml:space="preserve">  Parcelamentos de Dívidas </t>
  </si>
  <si>
    <t xml:space="preserve">    Tributos </t>
  </si>
  <si>
    <t xml:space="preserve">    Contribuições Previdenciárias </t>
  </si>
  <si>
    <t xml:space="preserve">    FGTS </t>
  </si>
  <si>
    <t xml:space="preserve">  Operações de Reestruturação e Recomposição do Principal de Dívidas </t>
  </si>
  <si>
    <t xml:space="preserve">Grupo: Tabela 5.0 - Demonstrativo da Disponibilidade de Caixa e dos Restos a 
Pagar </t>
  </si>
  <si>
    <t xml:space="preserve">Quadro: Disponibilidade de Caixa </t>
  </si>
  <si>
    <t xml:space="preserve">Disponibilidade de Caixa </t>
  </si>
  <si>
    <t xml:space="preserve">DISPONIBILIDADE DE CAIXA BRUTA (a) </t>
  </si>
  <si>
    <t xml:space="preserve">OBRIGAÇÕES FINANCEIRAS </t>
  </si>
  <si>
    <t xml:space="preserve">INSUFICIÊNCIA FINANCEIRA VERIFICADA NO CONSÓRCIO PÚBLICO (f) </t>
  </si>
  <si>
    <t xml:space="preserve">DISPONIBILIDADE DE CAIXA LÍQUIDA (ANTES DA INSCRIÇÃO EM RESTOS A PAGAR NÃO PROCESSADOS 
DO EXERCÍCIO) (g)=(a-(b+c+d+e)-f) </t>
  </si>
  <si>
    <t xml:space="preserve">RESTOS A PAGAR EMPENHADOS E NÃO LIQUIDADOS DO EXERCÍCIO (h) </t>
  </si>
  <si>
    <t xml:space="preserve">EMPENHOS NÃO LIQUIDADOS CANCELADOS (NÃO INSCRITOS POR INSUFICIÊNCIA FINANCEIRA) </t>
  </si>
  <si>
    <t xml:space="preserve">DISPONIBILIDADE DE CAIXA LÍQUIDA (APÓS A INSCRIÇÃO EM RESTOS A PAGAR NÃO PROCESSADOS 
DO EXERCÍCIO) (i) = (g - h) </t>
  </si>
  <si>
    <t xml:space="preserve">Restos a Pagar Liquidados e Não Pagos </t>
  </si>
  <si>
    <t xml:space="preserve">Restos a Pagar Empenhados e Não Liquidados de Exercícios Anteriores (d) </t>
  </si>
  <si>
    <t xml:space="preserve">Demais Obrigações Financeiras (e) </t>
  </si>
  <si>
    <t xml:space="preserve">De Exercícios Anteriores (b) </t>
  </si>
  <si>
    <t xml:space="preserve">Do Exercício (c) </t>
  </si>
  <si>
    <t xml:space="preserve">TOTAL DOS RECURSOS NÃO VINCULADOS (I) </t>
  </si>
  <si>
    <t xml:space="preserve">  Recursos Ordinários </t>
  </si>
  <si>
    <t xml:space="preserve">  Outros Recursos não Vinculados </t>
  </si>
  <si>
    <t xml:space="preserve">TOTAL DOS RECURSOS VINCULADOS (II) </t>
  </si>
  <si>
    <t xml:space="preserve">  Receitas de Impostos e de Transferência de Impostos - Educação </t>
  </si>
  <si>
    <t xml:space="preserve">  Transferências do FUNDEB </t>
  </si>
  <si>
    <t xml:space="preserve">  Outros Recursos Vinculados à Educação </t>
  </si>
  <si>
    <t xml:space="preserve">  Receitas de Impostos e de Transferência de Impostos - Saúde </t>
  </si>
  <si>
    <t xml:space="preserve">  Outros Recursos Vinculados à Saúde </t>
  </si>
  <si>
    <t xml:space="preserve">  Recursos Vinculados à Assistência Social </t>
  </si>
  <si>
    <t xml:space="preserve">  Recursos Vinculados ao RPPS - Plano Previdenciário </t>
  </si>
  <si>
    <t xml:space="preserve">  Recursos Vinculados ao RPPS - Plano Financeiro </t>
  </si>
  <si>
    <t xml:space="preserve">  Recursos de Operações de Crédito (exceto vinculados à Educação e à Saúde) </t>
  </si>
  <si>
    <t xml:space="preserve">  Recursos de Alienação de Bens/Ativos </t>
  </si>
  <si>
    <t xml:space="preserve">  Outros Recursos Vinculados </t>
  </si>
  <si>
    <t xml:space="preserve">TOTAL (III) = (I + II) </t>
  </si>
  <si>
    <t xml:space="preserve">Grupo: Tabela 6.0 - Demonstrativo Simplificado do Relatório de Gestão Fiscal </t>
  </si>
  <si>
    <t xml:space="preserve">Quadro: Receita Corrente Líquida </t>
  </si>
  <si>
    <t xml:space="preserve">Receita Corrente Líquida </t>
  </si>
  <si>
    <t xml:space="preserve">Valor Até o Quadrimestre </t>
  </si>
  <si>
    <t xml:space="preserve">  Receita Corrente Líquida </t>
  </si>
  <si>
    <t xml:space="preserve">  Receita Corrente Líquida Ajustada </t>
  </si>
  <si>
    <t xml:space="preserve">% SOBRE A RCL AJUSTADA </t>
  </si>
  <si>
    <t xml:space="preserve">  Despesa Total com Pessoal - DTP </t>
  </si>
  <si>
    <t xml:space="preserve">  Limite Máximo (incisos I, II e III art. 20 da LRF) - &lt;%&gt; </t>
  </si>
  <si>
    <t xml:space="preserve">  Limite Prudencial (parágrafo único art. 22 da LRF) - &lt;%&gt; </t>
  </si>
  <si>
    <t xml:space="preserve">  Limite de Alerta (inciso II do §1º do art. 59 da LRF) - &lt;%&gt; </t>
  </si>
  <si>
    <t xml:space="preserve">Quadro: Dívida Consolidada </t>
  </si>
  <si>
    <t xml:space="preserve">Comparativo do Saldo da Dívida </t>
  </si>
  <si>
    <t xml:space="preserve">  Dívida Consolidada Líquida </t>
  </si>
  <si>
    <t xml:space="preserve">  Limite Definido por Resolução do Senado Federal </t>
  </si>
  <si>
    <t xml:space="preserve">Quadro: Garantias de Valores </t>
  </si>
  <si>
    <t xml:space="preserve">Garantias de Valores </t>
  </si>
  <si>
    <t xml:space="preserve">Comparativo do Saldo de Garantia </t>
  </si>
  <si>
    <t xml:space="preserve">  Total das Garantias Concedidas </t>
  </si>
  <si>
    <t xml:space="preserve">  Operações de Crédito Internas e Externas </t>
  </si>
  <si>
    <t xml:space="preserve">  Limite Definido pelo Senado Federal para Operações de Crédito Externas e 
  Internas </t>
  </si>
  <si>
    <t xml:space="preserve">  Operações de Crédito por Antecipação da Receita </t>
  </si>
  <si>
    <t xml:space="preserve">  Limite Definido pelo Senado Federal para Operações de Crédito por Antecipação 
  da Receita </t>
  </si>
  <si>
    <t xml:space="preserve">Quadro: Restos a Pagar </t>
  </si>
  <si>
    <t xml:space="preserve">Restos a Pagar </t>
  </si>
  <si>
    <t xml:space="preserve">Restos a Pagar e Disponibilidade de Caixa </t>
  </si>
  <si>
    <t xml:space="preserve">RESTOS A PAGAR EMPENHADOS E NÃO LIQUIDADOS DO EXERCÍCIO </t>
  </si>
  <si>
    <t xml:space="preserve">DISPONIBILIDADE DE CAIXA LÍQUIDA (APÓS A INSCRIÇÃO EM RESTOS A PAGAR NÃO PROCESSADOS 
DO EXERCÍCIO) </t>
  </si>
  <si>
    <t xml:space="preserve">  Valor Total </t>
  </si>
  <si>
    <t>As notas explicativas COMPLETAS dos demonstrativos de 2019 encontram-se disponíveis no endereço: https://www.luzerna.sc.gov.br/uploads/701/arquivos/1718069_Notas_explicativas_2019.pdf
Todos os demonstrativos do exercício de 2019 podem ser obtidos no enderenço: https://www.luzerna.sc.gov.br/cms/pagina/ver/codMapaItem/140198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</si>
</sst>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00"/>
  </numFmts>
  <fonts count="40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lightDown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0" fontId="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59">
      <selection activeCell="B61" sqref="B61"/>
    </sheetView>
  </sheetViews>
  <sheetFormatPr defaultColWidth="9.140625" defaultRowHeight="12.75"/>
  <cols>
    <col min="1" max="1" width="81.140625" style="0" customWidth="1"/>
    <col min="2" max="2" width="40.00390625" style="0" customWidth="1"/>
    <col min="3" max="3" width="25.140625" style="0" customWidth="1"/>
    <col min="4" max="5" width="40.00390625" style="0" customWidth="1"/>
    <col min="6" max="7" width="21.00390625" style="0" customWidth="1"/>
    <col min="8" max="8" width="29.140625" style="0" customWidth="1"/>
    <col min="9" max="13" width="21.00390625" style="0" customWidth="1"/>
    <col min="14" max="14" width="32.7109375" style="0" customWidth="1"/>
    <col min="15" max="15" width="40.00390625" style="0" customWidth="1"/>
  </cols>
  <sheetData>
    <row r="1" ht="73.5" customHeight="1">
      <c r="A1" s="8"/>
    </row>
    <row r="2" ht="12.75">
      <c r="A2" s="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10</v>
      </c>
    </row>
    <row r="15" ht="12.75" customHeight="1">
      <c r="A15" s="7" t="s">
        <v>11</v>
      </c>
    </row>
    <row r="16" ht="12.75" customHeight="1">
      <c r="A16" s="7" t="s">
        <v>12</v>
      </c>
    </row>
    <row r="17" spans="1:15" ht="30" customHeight="1">
      <c r="A17" s="23" t="s">
        <v>13</v>
      </c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30" customHeight="1">
      <c r="A18" s="24"/>
      <c r="B18" s="23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30" customHeight="1">
      <c r="A19" s="24"/>
      <c r="B19" s="23" t="s">
        <v>16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</v>
      </c>
    </row>
    <row r="20" spans="1:15" ht="30" customHeight="1">
      <c r="A20" s="24"/>
      <c r="B20" s="23" t="s">
        <v>18</v>
      </c>
      <c r="C20" s="23" t="s">
        <v>19</v>
      </c>
      <c r="D20" s="23" t="s">
        <v>20</v>
      </c>
      <c r="E20" s="23" t="s">
        <v>21</v>
      </c>
      <c r="F20" s="23" t="s">
        <v>22</v>
      </c>
      <c r="G20" s="23" t="s">
        <v>23</v>
      </c>
      <c r="H20" s="23" t="s">
        <v>24</v>
      </c>
      <c r="I20" s="23" t="s">
        <v>25</v>
      </c>
      <c r="J20" s="23" t="s">
        <v>26</v>
      </c>
      <c r="K20" s="23" t="s">
        <v>27</v>
      </c>
      <c r="L20" s="23" t="s">
        <v>28</v>
      </c>
      <c r="M20" s="23" t="s">
        <v>29</v>
      </c>
      <c r="N20" s="23" t="s">
        <v>30</v>
      </c>
      <c r="O20" s="24"/>
    </row>
    <row r="21" spans="1:15" ht="12.75" customHeight="1">
      <c r="A21" s="3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 customHeight="1">
      <c r="A22" s="4" t="s">
        <v>32</v>
      </c>
      <c r="B22" s="12">
        <v>1026028.09</v>
      </c>
      <c r="C22" s="12">
        <v>887282.32</v>
      </c>
      <c r="D22" s="12">
        <v>908752.44</v>
      </c>
      <c r="E22" s="12">
        <v>1079565.61</v>
      </c>
      <c r="F22" s="12">
        <v>981483.41</v>
      </c>
      <c r="G22" s="12">
        <v>1242904.76</v>
      </c>
      <c r="H22" s="12">
        <v>927348.14</v>
      </c>
      <c r="I22" s="12">
        <v>931168.87</v>
      </c>
      <c r="J22" s="12">
        <v>930637.19</v>
      </c>
      <c r="K22" s="12">
        <v>953302.81</v>
      </c>
      <c r="L22" s="12">
        <v>900007.32</v>
      </c>
      <c r="M22" s="12">
        <v>1430940.11</v>
      </c>
      <c r="N22" s="12">
        <v>12199421.07</v>
      </c>
      <c r="O22" s="12">
        <f>O31</f>
        <v>2119.75</v>
      </c>
    </row>
    <row r="23" spans="1:15" ht="12.75" customHeight="1">
      <c r="A23" s="3" t="s">
        <v>33</v>
      </c>
      <c r="B23" s="11">
        <v>1026028.09</v>
      </c>
      <c r="C23" s="11">
        <v>865261.93</v>
      </c>
      <c r="D23" s="11">
        <v>899759.64</v>
      </c>
      <c r="E23" s="11">
        <v>1077527.39</v>
      </c>
      <c r="F23" s="11">
        <v>963825.21</v>
      </c>
      <c r="G23" s="11">
        <v>1222648.72</v>
      </c>
      <c r="H23" s="11">
        <v>908455.38</v>
      </c>
      <c r="I23" s="11">
        <v>911869.51</v>
      </c>
      <c r="J23" s="11">
        <v>917349.83</v>
      </c>
      <c r="K23" s="11">
        <v>929611.21</v>
      </c>
      <c r="L23" s="11">
        <v>886877.56</v>
      </c>
      <c r="M23" s="11">
        <v>1427958.58</v>
      </c>
      <c r="N23" s="11">
        <v>12037173.05</v>
      </c>
      <c r="O23" s="11"/>
    </row>
    <row r="24" spans="1:15" ht="12.75" customHeight="1">
      <c r="A24" s="4" t="s">
        <v>34</v>
      </c>
      <c r="B24" s="12">
        <v>859578.84</v>
      </c>
      <c r="C24" s="12">
        <v>720777.36</v>
      </c>
      <c r="D24" s="12">
        <v>737622.42</v>
      </c>
      <c r="E24" s="12">
        <v>925635.82</v>
      </c>
      <c r="F24" s="12">
        <v>806626.88</v>
      </c>
      <c r="G24" s="12">
        <v>1068132.78</v>
      </c>
      <c r="H24" s="12">
        <v>749487.98</v>
      </c>
      <c r="I24" s="12">
        <v>751678.65</v>
      </c>
      <c r="J24" s="12">
        <v>760513.3</v>
      </c>
      <c r="K24" s="12">
        <v>766439.03</v>
      </c>
      <c r="L24" s="12">
        <v>728700.51</v>
      </c>
      <c r="M24" s="12">
        <v>1125896.21</v>
      </c>
      <c r="N24" s="12">
        <v>10001089.78</v>
      </c>
      <c r="O24" s="12"/>
    </row>
    <row r="25" spans="1:15" ht="12.75" customHeight="1">
      <c r="A25" s="3" t="s">
        <v>35</v>
      </c>
      <c r="B25" s="11">
        <v>166449.25</v>
      </c>
      <c r="C25" s="11">
        <v>144484.57</v>
      </c>
      <c r="D25" s="11">
        <v>162137.22</v>
      </c>
      <c r="E25" s="11">
        <v>151891.57</v>
      </c>
      <c r="F25" s="11">
        <v>157198.33</v>
      </c>
      <c r="G25" s="11">
        <v>154515.94</v>
      </c>
      <c r="H25" s="11">
        <v>158967.4</v>
      </c>
      <c r="I25" s="11">
        <v>160190.86</v>
      </c>
      <c r="J25" s="11">
        <v>156836.53</v>
      </c>
      <c r="K25" s="11">
        <v>163172.18</v>
      </c>
      <c r="L25" s="11">
        <v>158177.05</v>
      </c>
      <c r="M25" s="11">
        <v>302062.37</v>
      </c>
      <c r="N25" s="11">
        <v>2036083.27</v>
      </c>
      <c r="O25" s="11"/>
    </row>
    <row r="26" spans="1:15" ht="12.75" customHeight="1">
      <c r="A26" s="4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 customHeight="1">
      <c r="A27" s="3" t="s">
        <v>37</v>
      </c>
      <c r="B27" s="11"/>
      <c r="C27" s="11"/>
      <c r="D27" s="11"/>
      <c r="E27" s="11"/>
      <c r="F27" s="11"/>
      <c r="G27" s="11">
        <v>1688.13</v>
      </c>
      <c r="H27" s="11"/>
      <c r="I27" s="11"/>
      <c r="J27" s="11"/>
      <c r="K27" s="11"/>
      <c r="L27" s="11"/>
      <c r="M27" s="11"/>
      <c r="N27" s="11">
        <v>1688.13</v>
      </c>
      <c r="O27" s="11"/>
    </row>
    <row r="28" spans="1:15" ht="12.75" customHeight="1">
      <c r="A28" s="4" t="s">
        <v>38</v>
      </c>
      <c r="B28" s="12"/>
      <c r="C28" s="12"/>
      <c r="D28" s="12"/>
      <c r="E28" s="12"/>
      <c r="F28" s="12"/>
      <c r="G28" s="12">
        <v>1688.13</v>
      </c>
      <c r="H28" s="12"/>
      <c r="I28" s="12"/>
      <c r="J28" s="12"/>
      <c r="K28" s="12"/>
      <c r="L28" s="12"/>
      <c r="M28" s="12"/>
      <c r="N28" s="12">
        <v>1688.13</v>
      </c>
      <c r="O28" s="12"/>
    </row>
    <row r="29" spans="1:15" ht="12.75" customHeight="1">
      <c r="A29" s="3" t="s">
        <v>39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 customHeight="1">
      <c r="A30" s="4" t="s">
        <v>40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5.5" customHeight="1">
      <c r="A31" s="3" t="s">
        <v>41</v>
      </c>
      <c r="B31" s="11"/>
      <c r="C31" s="11">
        <v>22020.39</v>
      </c>
      <c r="D31" s="11">
        <v>8992.8</v>
      </c>
      <c r="E31" s="11">
        <v>2038.22</v>
      </c>
      <c r="F31" s="11">
        <v>17658.2</v>
      </c>
      <c r="G31" s="11">
        <v>18567.91</v>
      </c>
      <c r="H31" s="11">
        <v>18892.76</v>
      </c>
      <c r="I31" s="11">
        <v>19299.36</v>
      </c>
      <c r="J31" s="11">
        <v>13287.36</v>
      </c>
      <c r="K31" s="11">
        <v>23691.6</v>
      </c>
      <c r="L31" s="11">
        <v>13129.76</v>
      </c>
      <c r="M31" s="11">
        <v>2981.53</v>
      </c>
      <c r="N31" s="11">
        <v>160559.89</v>
      </c>
      <c r="O31" s="11">
        <v>2119.75</v>
      </c>
    </row>
    <row r="32" spans="1:15" ht="12.75" customHeight="1">
      <c r="A32" s="4" t="s">
        <v>42</v>
      </c>
      <c r="B32" s="12">
        <v>14105.61</v>
      </c>
      <c r="C32" s="12">
        <v>7316.09</v>
      </c>
      <c r="D32" s="12">
        <v>8726.51</v>
      </c>
      <c r="E32" s="12">
        <v>193129.62</v>
      </c>
      <c r="F32" s="12">
        <v>14200.66</v>
      </c>
      <c r="G32" s="12">
        <v>13263.44</v>
      </c>
      <c r="H32" s="12">
        <v>6659.06</v>
      </c>
      <c r="I32" s="12">
        <v>4320</v>
      </c>
      <c r="J32" s="12">
        <v>4406.76</v>
      </c>
      <c r="K32" s="12">
        <v>35242.52</v>
      </c>
      <c r="L32" s="12">
        <v>11755.31</v>
      </c>
      <c r="M32" s="12">
        <v>78945.52</v>
      </c>
      <c r="N32" s="12">
        <v>392071.1</v>
      </c>
      <c r="O32" s="12"/>
    </row>
    <row r="33" spans="1:15" ht="12.75" customHeight="1">
      <c r="A33" s="3" t="s">
        <v>43</v>
      </c>
      <c r="B33" s="11">
        <v>14105.61</v>
      </c>
      <c r="C33" s="11">
        <v>7316.09</v>
      </c>
      <c r="D33" s="11">
        <v>8726.51</v>
      </c>
      <c r="E33" s="11">
        <v>8026.56</v>
      </c>
      <c r="F33" s="11">
        <v>14200.66</v>
      </c>
      <c r="G33" s="11">
        <v>11575.31</v>
      </c>
      <c r="H33" s="11">
        <v>6322.09</v>
      </c>
      <c r="I33" s="11">
        <v>4320</v>
      </c>
      <c r="J33" s="11">
        <v>4406.76</v>
      </c>
      <c r="K33" s="11">
        <v>35242.52</v>
      </c>
      <c r="L33" s="11">
        <v>11755.31</v>
      </c>
      <c r="M33" s="11">
        <v>78945.52</v>
      </c>
      <c r="N33" s="11">
        <v>204942.94</v>
      </c>
      <c r="O33" s="11"/>
    </row>
    <row r="34" spans="1:15" ht="12.75" customHeight="1">
      <c r="A34" s="4" t="s">
        <v>44</v>
      </c>
      <c r="B34" s="12"/>
      <c r="C34" s="12"/>
      <c r="D34" s="12"/>
      <c r="E34" s="12">
        <v>185103.06</v>
      </c>
      <c r="F34" s="12"/>
      <c r="G34" s="12">
        <v>1688.13</v>
      </c>
      <c r="H34" s="12">
        <v>336.97</v>
      </c>
      <c r="I34" s="12"/>
      <c r="J34" s="12"/>
      <c r="K34" s="12"/>
      <c r="L34" s="12"/>
      <c r="M34" s="12"/>
      <c r="N34" s="12">
        <v>187128.16</v>
      </c>
      <c r="O34" s="12"/>
    </row>
    <row r="35" spans="1:15" ht="12.75" customHeight="1">
      <c r="A35" s="3" t="s">
        <v>45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.75" customHeight="1">
      <c r="A36" s="4" t="s">
        <v>46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3" t="s">
        <v>47</v>
      </c>
      <c r="B37" s="11">
        <v>1011922.48</v>
      </c>
      <c r="C37" s="11">
        <v>879966.23</v>
      </c>
      <c r="D37" s="11">
        <v>900025.93</v>
      </c>
      <c r="E37" s="11">
        <v>886435.99</v>
      </c>
      <c r="F37" s="11">
        <v>967282.75</v>
      </c>
      <c r="G37" s="11">
        <v>1229641.32</v>
      </c>
      <c r="H37" s="11">
        <v>920689.08</v>
      </c>
      <c r="I37" s="11">
        <v>926848.87</v>
      </c>
      <c r="J37" s="11">
        <v>926230.43</v>
      </c>
      <c r="K37" s="11">
        <v>918060.29</v>
      </c>
      <c r="L37" s="11">
        <v>888252.01</v>
      </c>
      <c r="M37" s="11">
        <v>1351994.59</v>
      </c>
      <c r="N37" s="11">
        <v>11807349.97</v>
      </c>
      <c r="O37" s="11">
        <f>O22</f>
        <v>2119.75</v>
      </c>
    </row>
    <row r="40" ht="12.75" customHeight="1">
      <c r="A40" s="7" t="s">
        <v>10</v>
      </c>
    </row>
    <row r="41" ht="12.75" customHeight="1">
      <c r="A41" s="7" t="s">
        <v>48</v>
      </c>
    </row>
    <row r="42" ht="12.75" customHeight="1">
      <c r="A42" s="7" t="s">
        <v>12</v>
      </c>
    </row>
    <row r="43" spans="1:3" ht="30" customHeight="1">
      <c r="A43" s="23" t="s">
        <v>49</v>
      </c>
      <c r="B43" s="23" t="s">
        <v>49</v>
      </c>
      <c r="C43" s="23"/>
    </row>
    <row r="44" spans="1:3" ht="30" customHeight="1">
      <c r="A44" s="24"/>
      <c r="B44" s="23" t="s">
        <v>50</v>
      </c>
      <c r="C44" s="23" t="s">
        <v>51</v>
      </c>
    </row>
    <row r="45" spans="1:3" ht="12.75" customHeight="1">
      <c r="A45" s="3" t="s">
        <v>49</v>
      </c>
      <c r="B45" s="5"/>
      <c r="C45" s="5"/>
    </row>
    <row r="46" spans="1:3" ht="12.75" customHeight="1">
      <c r="A46" s="4" t="s">
        <v>52</v>
      </c>
      <c r="B46" s="12">
        <v>24252190.319999997</v>
      </c>
      <c r="C46" s="12"/>
    </row>
    <row r="47" spans="1:3" ht="25.5" customHeight="1">
      <c r="A47" s="3" t="s">
        <v>53</v>
      </c>
      <c r="B47" s="11">
        <v>0</v>
      </c>
      <c r="C47" s="11"/>
    </row>
    <row r="48" spans="1:3" ht="12.75" customHeight="1">
      <c r="A48" s="4" t="s">
        <v>54</v>
      </c>
      <c r="B48" s="12">
        <f>B46-B47</f>
        <v>24252190.319999997</v>
      </c>
      <c r="C48" s="12"/>
    </row>
    <row r="49" spans="1:3" ht="12.75" customHeight="1">
      <c r="A49" s="3" t="s">
        <v>55</v>
      </c>
      <c r="B49" s="11">
        <f>N37+O37</f>
        <v>11809469.72</v>
      </c>
      <c r="C49" s="11">
        <f>ROUND(B49/B46*100,2)</f>
        <v>48.69</v>
      </c>
    </row>
    <row r="50" spans="1:3" ht="12.75" customHeight="1">
      <c r="A50" s="4" t="s">
        <v>56</v>
      </c>
      <c r="B50" s="12">
        <f>ROUND(B$46*C50/100,2)</f>
        <v>13096182.77</v>
      </c>
      <c r="C50" s="12">
        <v>54</v>
      </c>
    </row>
    <row r="51" spans="1:3" ht="12.75" customHeight="1">
      <c r="A51" s="3" t="s">
        <v>57</v>
      </c>
      <c r="B51" s="12">
        <f>ROUND(B$46*C51/100,2)</f>
        <v>12441373.63</v>
      </c>
      <c r="C51" s="11">
        <v>51.3</v>
      </c>
    </row>
    <row r="52" spans="1:3" ht="12.75" customHeight="1">
      <c r="A52" s="4" t="s">
        <v>58</v>
      </c>
      <c r="B52" s="12">
        <f>ROUND(B$46*C52/100,2)-0.01</f>
        <v>11786564.49</v>
      </c>
      <c r="C52" s="12">
        <v>48.6</v>
      </c>
    </row>
    <row r="55" ht="12.75" customHeight="1">
      <c r="A55" s="7" t="s">
        <v>10</v>
      </c>
    </row>
    <row r="56" ht="12.75" customHeight="1">
      <c r="A56" s="7" t="s">
        <v>59</v>
      </c>
    </row>
    <row r="57" ht="12.75" customHeight="1">
      <c r="A57" s="7" t="s">
        <v>12</v>
      </c>
    </row>
    <row r="58" spans="1:2" ht="30" customHeight="1">
      <c r="A58" s="23" t="s">
        <v>60</v>
      </c>
      <c r="B58" s="23" t="s">
        <v>61</v>
      </c>
    </row>
    <row r="59" spans="1:2" ht="30" customHeight="1">
      <c r="A59" s="24"/>
      <c r="B59" s="23" t="s">
        <v>62</v>
      </c>
    </row>
    <row r="60" spans="1:2" ht="12.75" customHeight="1">
      <c r="A60" s="3" t="s">
        <v>60</v>
      </c>
      <c r="B60" s="5"/>
    </row>
    <row r="61" spans="1:2" ht="300" customHeight="1">
      <c r="A61" s="4" t="s">
        <v>64</v>
      </c>
      <c r="B61" s="22" t="s">
        <v>289</v>
      </c>
    </row>
    <row r="64" ht="25.5" customHeight="1">
      <c r="A64" s="7" t="s">
        <v>65</v>
      </c>
    </row>
    <row r="65" ht="12.75" customHeight="1">
      <c r="A65" s="7" t="s">
        <v>66</v>
      </c>
    </row>
    <row r="66" ht="12.75" customHeight="1">
      <c r="A66" s="7" t="s">
        <v>12</v>
      </c>
    </row>
    <row r="67" spans="1:10" ht="30" customHeight="1">
      <c r="A67" s="23" t="s">
        <v>67</v>
      </c>
      <c r="B67" s="23" t="s">
        <v>68</v>
      </c>
      <c r="C67" s="23"/>
      <c r="D67" s="23"/>
      <c r="E67" s="23"/>
      <c r="F67" s="23"/>
      <c r="G67" s="23"/>
      <c r="H67" s="23"/>
      <c r="I67" s="23"/>
      <c r="J67" s="23"/>
    </row>
    <row r="68" spans="1:10" ht="30" customHeight="1">
      <c r="A68" s="24"/>
      <c r="B68" s="23" t="s">
        <v>69</v>
      </c>
      <c r="C68" s="23"/>
      <c r="D68" s="23"/>
      <c r="E68" s="23" t="s">
        <v>70</v>
      </c>
      <c r="F68" s="23"/>
      <c r="G68" s="23"/>
      <c r="H68" s="23" t="s">
        <v>71</v>
      </c>
      <c r="I68" s="23"/>
      <c r="J68" s="23"/>
    </row>
    <row r="69" spans="1:10" ht="30" customHeight="1">
      <c r="A69" s="24"/>
      <c r="B69" s="23" t="s">
        <v>72</v>
      </c>
      <c r="C69" s="23"/>
      <c r="D69" s="23"/>
      <c r="E69" s="23" t="s">
        <v>73</v>
      </c>
      <c r="F69" s="23"/>
      <c r="G69" s="23"/>
      <c r="H69" s="23" t="s">
        <v>74</v>
      </c>
      <c r="I69" s="23"/>
      <c r="J69" s="23"/>
    </row>
    <row r="70" spans="1:10" ht="30" customHeight="1">
      <c r="A70" s="24"/>
      <c r="B70" s="23" t="s">
        <v>75</v>
      </c>
      <c r="C70" s="23" t="s">
        <v>76</v>
      </c>
      <c r="D70" s="23" t="s">
        <v>77</v>
      </c>
      <c r="E70" s="23" t="s">
        <v>78</v>
      </c>
      <c r="F70" s="23" t="s">
        <v>79</v>
      </c>
      <c r="G70" s="23" t="s">
        <v>80</v>
      </c>
      <c r="H70" s="23" t="s">
        <v>81</v>
      </c>
      <c r="I70" s="23" t="s">
        <v>82</v>
      </c>
      <c r="J70" s="23" t="s">
        <v>83</v>
      </c>
    </row>
    <row r="71" spans="1:10" ht="12.75" customHeight="1">
      <c r="A71" s="3" t="s">
        <v>67</v>
      </c>
      <c r="B71" s="5"/>
      <c r="C71" s="5"/>
      <c r="D71" s="5"/>
      <c r="E71" s="5"/>
      <c r="F71" s="5"/>
      <c r="G71" s="5"/>
      <c r="H71" s="5"/>
      <c r="I71" s="5"/>
      <c r="J71" s="5"/>
    </row>
    <row r="72" spans="1:10" ht="12.75" customHeight="1">
      <c r="A72" s="4" t="s">
        <v>84</v>
      </c>
      <c r="B72" s="12"/>
      <c r="C72" s="12"/>
      <c r="D72" s="12"/>
      <c r="E72" s="12"/>
      <c r="F72" s="12"/>
      <c r="G72" s="12"/>
      <c r="H72" s="12"/>
      <c r="I72" s="12"/>
      <c r="J72" s="12"/>
    </row>
    <row r="75" ht="25.5" customHeight="1">
      <c r="A75" s="7" t="s">
        <v>65</v>
      </c>
    </row>
    <row r="76" ht="12.75" customHeight="1">
      <c r="A76" s="7" t="s">
        <v>59</v>
      </c>
    </row>
    <row r="77" ht="12.75" customHeight="1">
      <c r="A77" s="7" t="s">
        <v>12</v>
      </c>
    </row>
    <row r="78" spans="1:2" ht="30" customHeight="1">
      <c r="A78" s="23" t="s">
        <v>60</v>
      </c>
      <c r="B78" s="23" t="s">
        <v>61</v>
      </c>
    </row>
    <row r="79" spans="1:2" ht="30" customHeight="1">
      <c r="A79" s="24"/>
      <c r="B79" s="23" t="s">
        <v>62</v>
      </c>
    </row>
    <row r="80" spans="1:2" ht="12.75" customHeight="1">
      <c r="A80" s="3" t="s">
        <v>60</v>
      </c>
      <c r="B80" s="5"/>
    </row>
    <row r="81" spans="1:2" ht="300" customHeight="1">
      <c r="A81" s="4" t="s">
        <v>85</v>
      </c>
      <c r="B81" s="13" t="s">
        <v>63</v>
      </c>
    </row>
    <row r="82" spans="1:2" ht="300" customHeight="1">
      <c r="A82" s="3" t="s">
        <v>64</v>
      </c>
      <c r="B82" s="14" t="s">
        <v>63</v>
      </c>
    </row>
    <row r="85" ht="12.75" customHeight="1">
      <c r="A85" s="7" t="s">
        <v>86</v>
      </c>
    </row>
    <row r="86" ht="12.75" customHeight="1">
      <c r="A86" s="7" t="s">
        <v>87</v>
      </c>
    </row>
    <row r="87" ht="12.75" customHeight="1">
      <c r="A87" s="7" t="s">
        <v>88</v>
      </c>
    </row>
    <row r="88" spans="1:5" ht="30" customHeight="1">
      <c r="A88" s="23" t="s">
        <v>89</v>
      </c>
      <c r="B88" s="23" t="s">
        <v>14</v>
      </c>
      <c r="C88" s="23"/>
      <c r="D88" s="23"/>
      <c r="E88" s="23"/>
    </row>
    <row r="89" spans="1:5" ht="30" customHeight="1">
      <c r="A89" s="24"/>
      <c r="B89" s="23" t="s">
        <v>90</v>
      </c>
      <c r="C89" s="23" t="s">
        <v>15</v>
      </c>
      <c r="D89" s="23"/>
      <c r="E89" s="23"/>
    </row>
    <row r="90" spans="1:5" ht="30" customHeight="1">
      <c r="A90" s="24"/>
      <c r="B90" s="24"/>
      <c r="C90" s="23" t="s">
        <v>91</v>
      </c>
      <c r="D90" s="23" t="s">
        <v>17</v>
      </c>
      <c r="E90" s="23" t="s">
        <v>92</v>
      </c>
    </row>
    <row r="91" spans="1:5" ht="12.75" customHeight="1">
      <c r="A91" s="3" t="s">
        <v>89</v>
      </c>
      <c r="B91" s="5"/>
      <c r="C91" s="5"/>
      <c r="D91" s="5"/>
      <c r="E91" s="5"/>
    </row>
    <row r="92" spans="1:5" ht="12.75" customHeight="1">
      <c r="A92" s="4" t="s">
        <v>32</v>
      </c>
      <c r="B92" s="12"/>
      <c r="C92" s="12"/>
      <c r="D92" s="12"/>
      <c r="E92" s="12"/>
    </row>
    <row r="93" spans="1:5" ht="12.75" customHeight="1">
      <c r="A93" s="3" t="s">
        <v>33</v>
      </c>
      <c r="B93" s="11"/>
      <c r="C93" s="11"/>
      <c r="D93" s="11"/>
      <c r="E93" s="11"/>
    </row>
    <row r="94" spans="1:5" ht="25.5" customHeight="1">
      <c r="A94" s="4" t="s">
        <v>93</v>
      </c>
      <c r="B94" s="12"/>
      <c r="C94" s="12"/>
      <c r="D94" s="12"/>
      <c r="E94" s="12"/>
    </row>
    <row r="95" spans="1:5" ht="12.75" customHeight="1">
      <c r="A95" s="3" t="s">
        <v>42</v>
      </c>
      <c r="B95" s="11"/>
      <c r="C95" s="11"/>
      <c r="D95" s="11"/>
      <c r="E95" s="11"/>
    </row>
    <row r="96" spans="1:5" ht="12.75" customHeight="1">
      <c r="A96" s="4" t="s">
        <v>43</v>
      </c>
      <c r="B96" s="12"/>
      <c r="C96" s="12"/>
      <c r="D96" s="12"/>
      <c r="E96" s="12"/>
    </row>
    <row r="97" spans="1:5" ht="12.75" customHeight="1">
      <c r="A97" s="3" t="s">
        <v>94</v>
      </c>
      <c r="B97" s="11"/>
      <c r="C97" s="11"/>
      <c r="D97" s="11"/>
      <c r="E97" s="11"/>
    </row>
    <row r="98" spans="1:5" ht="12.75" customHeight="1">
      <c r="A98" s="4" t="s">
        <v>45</v>
      </c>
      <c r="B98" s="12"/>
      <c r="C98" s="12"/>
      <c r="D98" s="12"/>
      <c r="E98" s="12"/>
    </row>
    <row r="99" spans="1:5" ht="12.75" customHeight="1">
      <c r="A99" s="3" t="s">
        <v>95</v>
      </c>
      <c r="B99" s="11"/>
      <c r="C99" s="11"/>
      <c r="D99" s="11"/>
      <c r="E99" s="11"/>
    </row>
    <row r="102" ht="12.75" customHeight="1">
      <c r="A102" s="7" t="s">
        <v>86</v>
      </c>
    </row>
    <row r="103" ht="12.75" customHeight="1">
      <c r="A103" s="7" t="s">
        <v>87</v>
      </c>
    </row>
    <row r="104" ht="12.75" customHeight="1">
      <c r="A104" s="7" t="s">
        <v>96</v>
      </c>
    </row>
    <row r="105" spans="1:5" ht="30" customHeight="1">
      <c r="A105" s="23" t="s">
        <v>89</v>
      </c>
      <c r="B105" s="23" t="s">
        <v>14</v>
      </c>
      <c r="C105" s="23"/>
      <c r="D105" s="23"/>
      <c r="E105" s="23"/>
    </row>
    <row r="106" spans="1:5" ht="30" customHeight="1">
      <c r="A106" s="24"/>
      <c r="B106" s="23" t="s">
        <v>90</v>
      </c>
      <c r="C106" s="23" t="s">
        <v>15</v>
      </c>
      <c r="D106" s="23"/>
      <c r="E106" s="23"/>
    </row>
    <row r="107" spans="1:5" ht="30" customHeight="1">
      <c r="A107" s="24"/>
      <c r="B107" s="24"/>
      <c r="C107" s="23" t="s">
        <v>91</v>
      </c>
      <c r="D107" s="23" t="s">
        <v>17</v>
      </c>
      <c r="E107" s="23" t="s">
        <v>92</v>
      </c>
    </row>
    <row r="108" spans="1:5" ht="12.75" customHeight="1">
      <c r="A108" s="3" t="s">
        <v>89</v>
      </c>
      <c r="B108" s="5"/>
      <c r="C108" s="5"/>
      <c r="D108" s="5"/>
      <c r="E108" s="5"/>
    </row>
    <row r="109" spans="1:5" ht="12.75" customHeight="1">
      <c r="A109" s="4" t="s">
        <v>32</v>
      </c>
      <c r="B109" s="12"/>
      <c r="C109" s="12"/>
      <c r="D109" s="12"/>
      <c r="E109" s="12"/>
    </row>
    <row r="110" spans="1:5" ht="12.75" customHeight="1">
      <c r="A110" s="3" t="s">
        <v>33</v>
      </c>
      <c r="B110" s="11"/>
      <c r="C110" s="11"/>
      <c r="D110" s="11"/>
      <c r="E110" s="11"/>
    </row>
    <row r="111" spans="1:5" ht="25.5" customHeight="1">
      <c r="A111" s="4" t="s">
        <v>93</v>
      </c>
      <c r="B111" s="12"/>
      <c r="C111" s="12"/>
      <c r="D111" s="12"/>
      <c r="E111" s="12"/>
    </row>
    <row r="112" spans="1:5" ht="12.75" customHeight="1">
      <c r="A112" s="3" t="s">
        <v>42</v>
      </c>
      <c r="B112" s="11"/>
      <c r="C112" s="11"/>
      <c r="D112" s="11"/>
      <c r="E112" s="11"/>
    </row>
    <row r="113" spans="1:5" ht="12.75" customHeight="1">
      <c r="A113" s="4" t="s">
        <v>43</v>
      </c>
      <c r="B113" s="12"/>
      <c r="C113" s="12"/>
      <c r="D113" s="12"/>
      <c r="E113" s="12"/>
    </row>
    <row r="114" spans="1:5" ht="12.75" customHeight="1">
      <c r="A114" s="3" t="s">
        <v>94</v>
      </c>
      <c r="B114" s="11"/>
      <c r="C114" s="11"/>
      <c r="D114" s="11"/>
      <c r="E114" s="11"/>
    </row>
    <row r="115" spans="1:5" ht="12.75" customHeight="1">
      <c r="A115" s="4" t="s">
        <v>45</v>
      </c>
      <c r="B115" s="12"/>
      <c r="C115" s="12"/>
      <c r="D115" s="12"/>
      <c r="E115" s="12"/>
    </row>
    <row r="116" spans="1:5" ht="12.75" customHeight="1">
      <c r="A116" s="3" t="s">
        <v>95</v>
      </c>
      <c r="B116" s="11"/>
      <c r="C116" s="11"/>
      <c r="D116" s="11"/>
      <c r="E116" s="11"/>
    </row>
    <row r="119" ht="12.75" customHeight="1">
      <c r="A119" s="7" t="s">
        <v>86</v>
      </c>
    </row>
    <row r="120" ht="12.75" customHeight="1">
      <c r="A120" s="7" t="s">
        <v>59</v>
      </c>
    </row>
    <row r="121" ht="12.75" customHeight="1">
      <c r="A121" s="7" t="s">
        <v>12</v>
      </c>
    </row>
    <row r="122" spans="1:2" ht="30" customHeight="1">
      <c r="A122" s="23" t="s">
        <v>60</v>
      </c>
      <c r="B122" s="23" t="s">
        <v>61</v>
      </c>
    </row>
    <row r="123" spans="1:2" ht="30" customHeight="1">
      <c r="A123" s="24"/>
      <c r="B123" s="23" t="s">
        <v>62</v>
      </c>
    </row>
    <row r="124" spans="1:2" ht="12.75" customHeight="1">
      <c r="A124" s="3" t="s">
        <v>60</v>
      </c>
      <c r="B124" s="5"/>
    </row>
    <row r="125" spans="1:2" ht="300" customHeight="1">
      <c r="A125" s="4" t="s">
        <v>64</v>
      </c>
      <c r="B125" s="13" t="s">
        <v>63</v>
      </c>
    </row>
  </sheetData>
  <sheetProtection password="E3ED" sheet="1" objects="1" scenarios="1"/>
  <mergeCells count="26">
    <mergeCell ref="A122:A123"/>
    <mergeCell ref="A105:A107"/>
    <mergeCell ref="B105:E105"/>
    <mergeCell ref="B106:B107"/>
    <mergeCell ref="C106:E106"/>
    <mergeCell ref="A78:A79"/>
    <mergeCell ref="A88:A90"/>
    <mergeCell ref="B88:E88"/>
    <mergeCell ref="B89:B90"/>
    <mergeCell ref="C89:E89"/>
    <mergeCell ref="B69:D69"/>
    <mergeCell ref="E69:G69"/>
    <mergeCell ref="H69:J69"/>
    <mergeCell ref="A58:A59"/>
    <mergeCell ref="A67:A70"/>
    <mergeCell ref="B67:J67"/>
    <mergeCell ref="B68:D68"/>
    <mergeCell ref="A17:A20"/>
    <mergeCell ref="B17:O17"/>
    <mergeCell ref="E68:G68"/>
    <mergeCell ref="H68:J68"/>
    <mergeCell ref="B18:O18"/>
    <mergeCell ref="B19:N19"/>
    <mergeCell ref="O19:O20"/>
    <mergeCell ref="A43:A44"/>
    <mergeCell ref="B43:C4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B67">
      <selection activeCell="B69" sqref="B69"/>
    </sheetView>
  </sheetViews>
  <sheetFormatPr defaultColWidth="9.140625" defaultRowHeight="12.75"/>
  <cols>
    <col min="1" max="1" width="77.57421875" style="0" customWidth="1"/>
    <col min="2" max="2" width="34.140625" style="0" customWidth="1"/>
    <col min="3" max="3" width="24.00390625" style="0" customWidth="1"/>
    <col min="4" max="4" width="24.8515625" style="0" customWidth="1"/>
    <col min="5" max="5" width="40.00390625" style="0" customWidth="1"/>
    <col min="6" max="7" width="21.00390625" style="0" customWidth="1"/>
    <col min="8" max="8" width="29.140625" style="0" customWidth="1"/>
    <col min="9" max="10" width="21.00390625" style="0" customWidth="1"/>
    <col min="11" max="11" width="28.421875" style="0" customWidth="1"/>
    <col min="12" max="13" width="21.00390625" style="0" customWidth="1"/>
  </cols>
  <sheetData>
    <row r="1" ht="73.5" customHeight="1">
      <c r="A1" s="8"/>
    </row>
    <row r="2" ht="12.75">
      <c r="A2" s="15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97</v>
      </c>
    </row>
    <row r="15" ht="12.75" customHeight="1">
      <c r="A15" s="7" t="s">
        <v>98</v>
      </c>
    </row>
    <row r="16" ht="12.75" customHeight="1">
      <c r="A16" s="7" t="s">
        <v>12</v>
      </c>
    </row>
    <row r="17" spans="1:5" ht="30" customHeight="1">
      <c r="A17" s="23" t="s">
        <v>99</v>
      </c>
      <c r="B17" s="23" t="s">
        <v>100</v>
      </c>
      <c r="C17" s="23"/>
      <c r="D17" s="23"/>
      <c r="E17" s="23"/>
    </row>
    <row r="18" spans="1:5" ht="30" customHeight="1">
      <c r="A18" s="24"/>
      <c r="B18" s="23" t="s">
        <v>101</v>
      </c>
      <c r="C18" s="23" t="s">
        <v>102</v>
      </c>
      <c r="D18" s="23"/>
      <c r="E18" s="23"/>
    </row>
    <row r="19" spans="1:5" ht="30" customHeight="1">
      <c r="A19" s="24"/>
      <c r="B19" s="24"/>
      <c r="C19" s="23" t="s">
        <v>103</v>
      </c>
      <c r="D19" s="23" t="s">
        <v>104</v>
      </c>
      <c r="E19" s="23" t="s">
        <v>105</v>
      </c>
    </row>
    <row r="20" spans="1:5" ht="12.75" customHeight="1">
      <c r="A20" s="3" t="s">
        <v>106</v>
      </c>
      <c r="B20" s="5"/>
      <c r="C20" s="5"/>
      <c r="D20" s="5"/>
      <c r="E20" s="5"/>
    </row>
    <row r="21" spans="1:5" ht="12.75" customHeight="1">
      <c r="A21" s="4" t="s">
        <v>107</v>
      </c>
      <c r="B21" s="20">
        <v>239266.37</v>
      </c>
      <c r="C21" s="20">
        <v>190792.84</v>
      </c>
      <c r="D21" s="20">
        <v>298010.51</v>
      </c>
      <c r="E21" s="12">
        <v>250853.56</v>
      </c>
    </row>
    <row r="22" spans="1:5" ht="12.75" customHeight="1">
      <c r="A22" s="3" t="s">
        <v>108</v>
      </c>
      <c r="B22" s="21">
        <v>0</v>
      </c>
      <c r="C22" s="20">
        <v>0</v>
      </c>
      <c r="D22" s="21">
        <v>0</v>
      </c>
      <c r="E22" s="21">
        <v>0</v>
      </c>
    </row>
    <row r="23" spans="1:5" ht="12.75" customHeight="1">
      <c r="A23" s="4" t="s">
        <v>109</v>
      </c>
      <c r="B23" s="20">
        <v>239266.37</v>
      </c>
      <c r="C23" s="20">
        <v>190792.84</v>
      </c>
      <c r="D23" s="20">
        <v>298010.51</v>
      </c>
      <c r="E23" s="12">
        <v>250853.56</v>
      </c>
    </row>
    <row r="24" spans="1:5" ht="12.75" customHeight="1">
      <c r="A24" s="3" t="s">
        <v>110</v>
      </c>
      <c r="B24" s="21">
        <v>239266.37</v>
      </c>
      <c r="C24" s="20">
        <v>190792.84</v>
      </c>
      <c r="D24" s="21">
        <v>0</v>
      </c>
      <c r="E24" s="21">
        <v>0</v>
      </c>
    </row>
    <row r="25" spans="1:5" ht="12.75" customHeight="1">
      <c r="A25" s="4" t="s">
        <v>111</v>
      </c>
      <c r="B25" s="20">
        <v>239266.37</v>
      </c>
      <c r="C25" s="20">
        <v>190792.84</v>
      </c>
      <c r="D25" s="20">
        <v>0</v>
      </c>
      <c r="E25" s="21">
        <v>0</v>
      </c>
    </row>
    <row r="26" spans="1:5" ht="12.75" customHeight="1">
      <c r="A26" s="3" t="s">
        <v>112</v>
      </c>
      <c r="B26" s="20">
        <v>0</v>
      </c>
      <c r="C26" s="20">
        <v>0</v>
      </c>
      <c r="D26" s="21">
        <v>0</v>
      </c>
      <c r="E26" s="21">
        <v>0</v>
      </c>
    </row>
    <row r="27" spans="1:5" ht="12.75" customHeight="1">
      <c r="A27" s="4" t="s">
        <v>113</v>
      </c>
      <c r="B27" s="20">
        <v>0</v>
      </c>
      <c r="C27" s="20">
        <v>0</v>
      </c>
      <c r="D27" s="20">
        <v>0</v>
      </c>
      <c r="E27" s="21">
        <v>0</v>
      </c>
    </row>
    <row r="28" spans="1:5" ht="12.75" customHeight="1">
      <c r="A28" s="3" t="s">
        <v>114</v>
      </c>
      <c r="B28" s="20">
        <v>0</v>
      </c>
      <c r="C28" s="20">
        <v>0</v>
      </c>
      <c r="D28" s="21">
        <v>298010.51</v>
      </c>
      <c r="E28" s="11">
        <v>250853.56</v>
      </c>
    </row>
    <row r="29" spans="1:5" ht="12.75" customHeight="1">
      <c r="A29" s="4" t="s">
        <v>111</v>
      </c>
      <c r="B29" s="20">
        <v>0</v>
      </c>
      <c r="C29" s="20">
        <v>0</v>
      </c>
      <c r="D29" s="20">
        <v>298010.51</v>
      </c>
      <c r="E29" s="12">
        <v>250853.56</v>
      </c>
    </row>
    <row r="30" spans="1:5" ht="12.75" customHeight="1">
      <c r="A30" s="3" t="s">
        <v>112</v>
      </c>
      <c r="B30" s="20">
        <v>0</v>
      </c>
      <c r="C30" s="20">
        <v>0</v>
      </c>
      <c r="D30" s="20">
        <v>0</v>
      </c>
      <c r="E30" s="21">
        <v>0</v>
      </c>
    </row>
    <row r="31" spans="1:5" ht="12.75" customHeight="1">
      <c r="A31" s="4" t="s">
        <v>115</v>
      </c>
      <c r="B31" s="20">
        <v>0</v>
      </c>
      <c r="C31" s="20">
        <v>0</v>
      </c>
      <c r="D31" s="20">
        <v>0</v>
      </c>
      <c r="E31" s="21">
        <v>0</v>
      </c>
    </row>
    <row r="32" spans="1:5" ht="12.75" customHeight="1">
      <c r="A32" s="3" t="s">
        <v>116</v>
      </c>
      <c r="B32" s="20">
        <v>0</v>
      </c>
      <c r="C32" s="20">
        <v>0</v>
      </c>
      <c r="D32" s="20">
        <v>0</v>
      </c>
      <c r="E32" s="21">
        <v>0</v>
      </c>
    </row>
    <row r="33" spans="1:5" ht="12.75" customHeight="1">
      <c r="A33" s="4" t="s">
        <v>117</v>
      </c>
      <c r="B33" s="20">
        <v>0</v>
      </c>
      <c r="C33" s="20">
        <v>0</v>
      </c>
      <c r="D33" s="20">
        <v>0</v>
      </c>
      <c r="E33" s="21">
        <v>0</v>
      </c>
    </row>
    <row r="34" spans="1:5" ht="12.75" customHeight="1">
      <c r="A34" s="3" t="s">
        <v>118</v>
      </c>
      <c r="B34" s="20">
        <v>0</v>
      </c>
      <c r="C34" s="20">
        <v>0</v>
      </c>
      <c r="D34" s="20">
        <v>0</v>
      </c>
      <c r="E34" s="21">
        <v>0</v>
      </c>
    </row>
    <row r="35" spans="1:5" ht="12.75" customHeight="1">
      <c r="A35" s="4" t="s">
        <v>119</v>
      </c>
      <c r="B35" s="20">
        <v>0</v>
      </c>
      <c r="C35" s="20">
        <v>0</v>
      </c>
      <c r="D35" s="20">
        <v>0</v>
      </c>
      <c r="E35" s="21">
        <v>0</v>
      </c>
    </row>
    <row r="36" spans="1:5" ht="12.75" customHeight="1">
      <c r="A36" s="3" t="s">
        <v>120</v>
      </c>
      <c r="B36" s="20">
        <v>0</v>
      </c>
      <c r="C36" s="20">
        <v>0</v>
      </c>
      <c r="D36" s="20">
        <v>0</v>
      </c>
      <c r="E36" s="21">
        <v>0</v>
      </c>
    </row>
    <row r="37" spans="1:5" ht="12.75" customHeight="1">
      <c r="A37" s="4" t="s">
        <v>121</v>
      </c>
      <c r="B37" s="20">
        <v>0</v>
      </c>
      <c r="C37" s="20">
        <v>0</v>
      </c>
      <c r="D37" s="20">
        <v>0</v>
      </c>
      <c r="E37" s="21">
        <v>0</v>
      </c>
    </row>
    <row r="38" spans="1:5" ht="12.75" customHeight="1">
      <c r="A38" s="3" t="s">
        <v>122</v>
      </c>
      <c r="B38" s="20">
        <v>0</v>
      </c>
      <c r="C38" s="20">
        <v>0</v>
      </c>
      <c r="D38" s="20">
        <v>0</v>
      </c>
      <c r="E38" s="21">
        <v>0</v>
      </c>
    </row>
    <row r="39" spans="1:5" ht="12.75" customHeight="1">
      <c r="A39" s="4" t="s">
        <v>123</v>
      </c>
      <c r="B39" s="20">
        <v>0</v>
      </c>
      <c r="C39" s="20">
        <v>0</v>
      </c>
      <c r="D39" s="20">
        <v>0</v>
      </c>
      <c r="E39" s="21">
        <v>0</v>
      </c>
    </row>
    <row r="40" spans="1:5" ht="12.75" customHeight="1">
      <c r="A40" s="3" t="s">
        <v>124</v>
      </c>
      <c r="B40" s="21">
        <f>B41+B44</f>
        <v>2142367.5999999996</v>
      </c>
      <c r="C40" s="21">
        <f>C41+C44</f>
        <v>2423312.67</v>
      </c>
      <c r="D40" s="21">
        <v>2002806.46</v>
      </c>
      <c r="E40" s="21">
        <f>E41+E44</f>
        <v>1307752.25</v>
      </c>
    </row>
    <row r="41" spans="1:5" ht="12.75" customHeight="1">
      <c r="A41" s="4" t="s">
        <v>125</v>
      </c>
      <c r="B41" s="20">
        <f>B42-B43</f>
        <v>2141728.1799999997</v>
      </c>
      <c r="C41" s="20">
        <f>C42-C43</f>
        <v>2422886.41</v>
      </c>
      <c r="D41" s="20">
        <v>2002806.46</v>
      </c>
      <c r="E41" s="20">
        <f>E42-E43</f>
        <v>1307743.65</v>
      </c>
    </row>
    <row r="42" spans="1:5" ht="12.75" customHeight="1">
      <c r="A42" s="3" t="s">
        <v>126</v>
      </c>
      <c r="B42" s="21">
        <v>2235826.8</v>
      </c>
      <c r="C42" s="21">
        <v>2763381.4</v>
      </c>
      <c r="D42" s="21">
        <v>1999958.96</v>
      </c>
      <c r="E42" s="21">
        <v>1960062.27</v>
      </c>
    </row>
    <row r="43" spans="1:5" ht="12.75" customHeight="1">
      <c r="A43" s="4" t="s">
        <v>127</v>
      </c>
      <c r="B43" s="20">
        <v>94098.62</v>
      </c>
      <c r="C43" s="20">
        <v>340494.99</v>
      </c>
      <c r="D43" s="20">
        <v>-2847.5</v>
      </c>
      <c r="E43" s="20">
        <v>652318.62</v>
      </c>
    </row>
    <row r="44" spans="1:5" ht="12.75" customHeight="1">
      <c r="A44" s="3" t="s">
        <v>128</v>
      </c>
      <c r="B44" s="21">
        <v>639.42</v>
      </c>
      <c r="C44" s="21">
        <v>426.26</v>
      </c>
      <c r="D44" s="21">
        <v>0</v>
      </c>
      <c r="E44" s="21">
        <v>8.6</v>
      </c>
    </row>
    <row r="45" spans="1:5" ht="12.75" customHeight="1">
      <c r="A45" s="4" t="s">
        <v>129</v>
      </c>
      <c r="B45" s="20">
        <f>B21-B40</f>
        <v>-1903101.2299999995</v>
      </c>
      <c r="C45" s="20">
        <f>C21-C40</f>
        <v>-2232519.83</v>
      </c>
      <c r="D45" s="20">
        <f>D21-D40</f>
        <v>-1704795.95</v>
      </c>
      <c r="E45" s="20">
        <f>E21-E40</f>
        <v>-1056898.69</v>
      </c>
    </row>
    <row r="46" spans="1:5" ht="12.75" customHeight="1">
      <c r="A46" s="3" t="s">
        <v>130</v>
      </c>
      <c r="B46" s="21">
        <v>22615915.35</v>
      </c>
      <c r="C46" s="21">
        <v>23413280.07</v>
      </c>
      <c r="D46" s="21">
        <v>23672588.94</v>
      </c>
      <c r="E46" s="11">
        <f>'RGF-Anexo 01'!B46</f>
        <v>24252190.319999997</v>
      </c>
    </row>
    <row r="47" spans="1:5" ht="12.75" customHeight="1">
      <c r="A47" s="4" t="s">
        <v>131</v>
      </c>
      <c r="B47" s="20">
        <f>ROUND(B21/B$46*100,2)</f>
        <v>1.06</v>
      </c>
      <c r="C47" s="20">
        <f>ROUND(C21/C46*100,2)</f>
        <v>0.81</v>
      </c>
      <c r="D47" s="20">
        <f>ROUND(D21/D46*100,2)</f>
        <v>1.26</v>
      </c>
      <c r="E47" s="12">
        <f>ROUND(E21/E46*100,2)</f>
        <v>1.03</v>
      </c>
    </row>
    <row r="48" spans="1:5" ht="12.75" customHeight="1">
      <c r="A48" s="3" t="s">
        <v>132</v>
      </c>
      <c r="B48" s="20">
        <f>ROUND(B45/B$46*100,2)</f>
        <v>-8.41</v>
      </c>
      <c r="C48" s="20">
        <f>ROUND(C45/C$46*100,2)</f>
        <v>-9.54</v>
      </c>
      <c r="D48" s="20">
        <f>ROUND(D45/D$46*100,2)</f>
        <v>-7.2</v>
      </c>
      <c r="E48" s="20">
        <f>ROUND(E45/E$46*100,2)</f>
        <v>-4.36</v>
      </c>
    </row>
    <row r="49" spans="1:5" ht="12.75" customHeight="1">
      <c r="A49" s="4" t="s">
        <v>133</v>
      </c>
      <c r="B49" s="20">
        <f>ROUND(B46*1.2,2)</f>
        <v>27139098.42</v>
      </c>
      <c r="C49" s="20">
        <f>ROUND(C46*1.2,2)</f>
        <v>28095936.08</v>
      </c>
      <c r="D49" s="20">
        <f>ROUND(D46*1.2,2)</f>
        <v>28407106.73</v>
      </c>
      <c r="E49" s="20">
        <f>ROUND(E46*1.2,2)</f>
        <v>29102628.38</v>
      </c>
    </row>
    <row r="50" spans="1:5" ht="12.75" customHeight="1">
      <c r="A50" s="3" t="s">
        <v>134</v>
      </c>
      <c r="B50" s="21">
        <f>B49*0.9</f>
        <v>24425188.578</v>
      </c>
      <c r="C50" s="21">
        <f>C49*0.9</f>
        <v>25286342.472</v>
      </c>
      <c r="D50" s="21">
        <f>ROUND(D49*0.9,2)</f>
        <v>25566396.06</v>
      </c>
      <c r="E50" s="21">
        <f>ROUND(E49*0.9,2)</f>
        <v>26192365.54</v>
      </c>
    </row>
    <row r="51" spans="1:5" ht="12.75" customHeight="1">
      <c r="A51" s="4" t="s">
        <v>135</v>
      </c>
      <c r="B51" s="6"/>
      <c r="C51" s="6"/>
      <c r="D51" s="6"/>
      <c r="E51" s="6"/>
    </row>
    <row r="52" spans="1:5" ht="12.75" customHeight="1">
      <c r="A52" s="3" t="s">
        <v>136</v>
      </c>
      <c r="B52" s="21">
        <v>0</v>
      </c>
      <c r="C52" s="21">
        <v>0</v>
      </c>
      <c r="D52" s="21">
        <v>0</v>
      </c>
      <c r="E52" s="11">
        <v>0</v>
      </c>
    </row>
    <row r="53" spans="1:5" ht="12.75" customHeight="1">
      <c r="A53" s="4" t="s">
        <v>137</v>
      </c>
      <c r="B53" s="20">
        <v>164315.6</v>
      </c>
      <c r="C53" s="20">
        <v>0</v>
      </c>
      <c r="D53" s="20">
        <v>65742.96</v>
      </c>
      <c r="E53" s="12">
        <v>74479.89</v>
      </c>
    </row>
    <row r="54" spans="1:5" ht="12.75" customHeight="1">
      <c r="A54" s="3" t="s">
        <v>138</v>
      </c>
      <c r="B54" s="21">
        <v>0</v>
      </c>
      <c r="C54" s="20">
        <v>0</v>
      </c>
      <c r="D54" s="21">
        <v>0</v>
      </c>
      <c r="E54" s="11">
        <v>0</v>
      </c>
    </row>
    <row r="55" spans="1:5" ht="12.75" customHeight="1">
      <c r="A55" s="4" t="s">
        <v>139</v>
      </c>
      <c r="B55" s="20">
        <v>0</v>
      </c>
      <c r="C55" s="20">
        <v>0</v>
      </c>
      <c r="D55" s="20">
        <v>0</v>
      </c>
      <c r="E55" s="12">
        <v>0</v>
      </c>
    </row>
    <row r="56" spans="1:5" ht="12.75" customHeight="1">
      <c r="A56" s="3" t="s">
        <v>140</v>
      </c>
      <c r="B56" s="21">
        <v>0</v>
      </c>
      <c r="C56" s="21">
        <v>68211.51</v>
      </c>
      <c r="D56" s="21">
        <v>77605.41</v>
      </c>
      <c r="E56" s="11">
        <v>67269.57</v>
      </c>
    </row>
    <row r="57" spans="1:5" ht="12.75" customHeight="1">
      <c r="A57" s="4" t="s">
        <v>141</v>
      </c>
      <c r="B57" s="20">
        <v>672141.2</v>
      </c>
      <c r="C57" s="20">
        <v>5274636.8</v>
      </c>
      <c r="D57" s="20">
        <v>3190819.31</v>
      </c>
      <c r="E57" s="12">
        <v>376683.62</v>
      </c>
    </row>
    <row r="58" spans="1:5" ht="12.75" customHeight="1">
      <c r="A58" s="3" t="s">
        <v>142</v>
      </c>
      <c r="B58" s="21">
        <v>0</v>
      </c>
      <c r="C58" s="20">
        <v>0</v>
      </c>
      <c r="D58" s="21">
        <v>0</v>
      </c>
      <c r="E58" s="11">
        <v>0</v>
      </c>
    </row>
    <row r="59" spans="1:5" ht="12.75" customHeight="1">
      <c r="A59" s="4" t="s">
        <v>143</v>
      </c>
      <c r="B59" s="20">
        <v>0</v>
      </c>
      <c r="C59" s="20">
        <v>0</v>
      </c>
      <c r="D59" s="20">
        <v>0</v>
      </c>
      <c r="E59" s="12">
        <v>0</v>
      </c>
    </row>
    <row r="60" spans="1:5" ht="12.75" customHeight="1">
      <c r="A60" s="3" t="s">
        <v>144</v>
      </c>
      <c r="B60" s="21">
        <v>0</v>
      </c>
      <c r="C60" s="20">
        <v>0</v>
      </c>
      <c r="D60" s="21">
        <v>0</v>
      </c>
      <c r="E60" s="11">
        <v>0</v>
      </c>
    </row>
    <row r="63" ht="25.5" customHeight="1">
      <c r="A63" s="7" t="s">
        <v>97</v>
      </c>
    </row>
    <row r="64" ht="12.75" customHeight="1">
      <c r="A64" s="7" t="s">
        <v>59</v>
      </c>
    </row>
    <row r="65" ht="12.75" customHeight="1">
      <c r="A65" s="7" t="s">
        <v>12</v>
      </c>
    </row>
    <row r="66" spans="1:2" ht="30" customHeight="1">
      <c r="A66" s="23" t="s">
        <v>60</v>
      </c>
      <c r="B66" s="23" t="s">
        <v>61</v>
      </c>
    </row>
    <row r="67" spans="1:2" ht="30" customHeight="1">
      <c r="A67" s="24"/>
      <c r="B67" s="23" t="s">
        <v>62</v>
      </c>
    </row>
    <row r="68" spans="1:2" ht="12.75" customHeight="1">
      <c r="A68" s="3" t="s">
        <v>60</v>
      </c>
      <c r="B68" s="5"/>
    </row>
    <row r="69" spans="1:2" ht="300" customHeight="1">
      <c r="A69" s="4" t="s">
        <v>64</v>
      </c>
      <c r="B69" s="22" t="s">
        <v>289</v>
      </c>
    </row>
    <row r="72" ht="25.5" customHeight="1">
      <c r="A72" s="7" t="s">
        <v>145</v>
      </c>
    </row>
    <row r="73" ht="25.5" customHeight="1">
      <c r="A73" s="7" t="s">
        <v>146</v>
      </c>
    </row>
    <row r="74" ht="12.75" customHeight="1">
      <c r="A74" s="7" t="s">
        <v>12</v>
      </c>
    </row>
    <row r="75" spans="1:13" ht="30" customHeight="1">
      <c r="A75" s="23" t="s">
        <v>147</v>
      </c>
      <c r="B75" s="23" t="s">
        <v>148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30" customHeight="1">
      <c r="A76" s="24"/>
      <c r="B76" s="23" t="s">
        <v>149</v>
      </c>
      <c r="C76" s="23"/>
      <c r="D76" s="23"/>
      <c r="E76" s="23" t="s">
        <v>150</v>
      </c>
      <c r="F76" s="23"/>
      <c r="G76" s="23"/>
      <c r="H76" s="23" t="s">
        <v>151</v>
      </c>
      <c r="I76" s="23"/>
      <c r="J76" s="23"/>
      <c r="K76" s="23" t="s">
        <v>152</v>
      </c>
      <c r="L76" s="23"/>
      <c r="M76" s="23"/>
    </row>
    <row r="77" spans="1:13" ht="30" customHeight="1">
      <c r="A77" s="24"/>
      <c r="B77" s="23" t="s">
        <v>153</v>
      </c>
      <c r="C77" s="23"/>
      <c r="D77" s="23"/>
      <c r="E77" s="23" t="s">
        <v>154</v>
      </c>
      <c r="F77" s="23"/>
      <c r="G77" s="23"/>
      <c r="H77" s="23" t="s">
        <v>155</v>
      </c>
      <c r="I77" s="23"/>
      <c r="J77" s="23"/>
      <c r="K77" s="23" t="s">
        <v>156</v>
      </c>
      <c r="L77" s="23"/>
      <c r="M77" s="23"/>
    </row>
    <row r="78" spans="1:13" ht="30" customHeight="1">
      <c r="A78" s="24"/>
      <c r="B78" s="23" t="s">
        <v>75</v>
      </c>
      <c r="C78" s="23" t="s">
        <v>157</v>
      </c>
      <c r="D78" s="23" t="s">
        <v>77</v>
      </c>
      <c r="E78" s="23" t="s">
        <v>158</v>
      </c>
      <c r="F78" s="23" t="s">
        <v>79</v>
      </c>
      <c r="G78" s="23" t="s">
        <v>159</v>
      </c>
      <c r="H78" s="23" t="s">
        <v>81</v>
      </c>
      <c r="I78" s="23" t="s">
        <v>160</v>
      </c>
      <c r="J78" s="23" t="s">
        <v>161</v>
      </c>
      <c r="K78" s="23" t="s">
        <v>162</v>
      </c>
      <c r="L78" s="23" t="s">
        <v>163</v>
      </c>
      <c r="M78" s="23" t="s">
        <v>164</v>
      </c>
    </row>
    <row r="79" spans="1:13" ht="12.75" customHeight="1">
      <c r="A79" s="3" t="s">
        <v>148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 customHeight="1">
      <c r="A80" s="4" t="s">
        <v>165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3" ht="25.5" customHeight="1">
      <c r="A83" s="7" t="s">
        <v>145</v>
      </c>
    </row>
    <row r="84" ht="12.75" customHeight="1">
      <c r="A84" s="7" t="s">
        <v>59</v>
      </c>
    </row>
    <row r="85" ht="12.75" customHeight="1">
      <c r="A85" s="7" t="s">
        <v>12</v>
      </c>
    </row>
    <row r="86" spans="1:2" ht="30" customHeight="1">
      <c r="A86" s="23" t="s">
        <v>60</v>
      </c>
      <c r="B86" s="23" t="s">
        <v>61</v>
      </c>
    </row>
    <row r="87" spans="1:2" ht="30" customHeight="1">
      <c r="A87" s="24"/>
      <c r="B87" s="23" t="s">
        <v>62</v>
      </c>
    </row>
    <row r="88" spans="1:2" ht="12.75" customHeight="1">
      <c r="A88" s="3" t="s">
        <v>60</v>
      </c>
      <c r="B88" s="5"/>
    </row>
    <row r="89" spans="1:2" ht="300" customHeight="1">
      <c r="A89" s="4" t="s">
        <v>64</v>
      </c>
      <c r="B89" s="13" t="s">
        <v>63</v>
      </c>
    </row>
    <row r="90" spans="1:2" ht="300" customHeight="1">
      <c r="A90" s="3" t="s">
        <v>85</v>
      </c>
      <c r="B90" s="14" t="s">
        <v>63</v>
      </c>
    </row>
  </sheetData>
  <sheetProtection password="E3ED" sheet="1" objects="1" scenarios="1"/>
  <mergeCells count="16">
    <mergeCell ref="A86:A87"/>
    <mergeCell ref="E77:G77"/>
    <mergeCell ref="H77:J77"/>
    <mergeCell ref="K77:M77"/>
    <mergeCell ref="A66:A67"/>
    <mergeCell ref="A75:A78"/>
    <mergeCell ref="B75:M75"/>
    <mergeCell ref="B76:D76"/>
    <mergeCell ref="E76:G76"/>
    <mergeCell ref="H76:J76"/>
    <mergeCell ref="K76:M76"/>
    <mergeCell ref="B77:D77"/>
    <mergeCell ref="A17:A19"/>
    <mergeCell ref="B17:E17"/>
    <mergeCell ref="B18:B19"/>
    <mergeCell ref="C18:E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PageLayoutView="0" workbookViewId="0" topLeftCell="A56">
      <selection activeCell="B58" sqref="B58"/>
    </sheetView>
  </sheetViews>
  <sheetFormatPr defaultColWidth="9.140625" defaultRowHeight="12.75"/>
  <cols>
    <col min="1" max="1" width="79.7109375" style="0" customWidth="1"/>
    <col min="2" max="2" width="34.140625" style="0" customWidth="1"/>
    <col min="3" max="5" width="24.00390625" style="0" customWidth="1"/>
  </cols>
  <sheetData>
    <row r="1" ht="73.5" customHeight="1">
      <c r="A1" s="8"/>
    </row>
    <row r="2" ht="12.75">
      <c r="A2" s="16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166</v>
      </c>
    </row>
    <row r="15" ht="12.75" customHeight="1">
      <c r="A15" s="7" t="s">
        <v>167</v>
      </c>
    </row>
    <row r="16" ht="12.75" customHeight="1">
      <c r="A16" s="7" t="s">
        <v>12</v>
      </c>
    </row>
    <row r="17" spans="1:5" ht="30" customHeight="1">
      <c r="A17" s="23" t="s">
        <v>168</v>
      </c>
      <c r="B17" s="23" t="s">
        <v>169</v>
      </c>
      <c r="C17" s="23"/>
      <c r="D17" s="23"/>
      <c r="E17" s="23"/>
    </row>
    <row r="18" spans="1:5" ht="30" customHeight="1">
      <c r="A18" s="24"/>
      <c r="B18" s="23" t="s">
        <v>101</v>
      </c>
      <c r="C18" s="23" t="s">
        <v>102</v>
      </c>
      <c r="D18" s="23"/>
      <c r="E18" s="23"/>
    </row>
    <row r="19" spans="1:5" ht="30" customHeight="1">
      <c r="A19" s="24"/>
      <c r="B19" s="24"/>
      <c r="C19" s="23" t="s">
        <v>103</v>
      </c>
      <c r="D19" s="23" t="s">
        <v>104</v>
      </c>
      <c r="E19" s="23" t="s">
        <v>105</v>
      </c>
    </row>
    <row r="20" spans="1:5" ht="12.75" customHeight="1">
      <c r="A20" s="3" t="s">
        <v>170</v>
      </c>
      <c r="B20" s="5"/>
      <c r="C20" s="5"/>
      <c r="D20" s="5"/>
      <c r="E20" s="5"/>
    </row>
    <row r="21" spans="1:5" ht="12.75" customHeight="1">
      <c r="A21" s="4" t="s">
        <v>171</v>
      </c>
      <c r="B21" s="6"/>
      <c r="C21" s="6"/>
      <c r="D21" s="6"/>
      <c r="E21" s="6"/>
    </row>
    <row r="22" spans="1:5" ht="12.75" customHeight="1">
      <c r="A22" s="3" t="s">
        <v>172</v>
      </c>
      <c r="B22" s="21">
        <v>0</v>
      </c>
      <c r="C22" s="21">
        <v>0</v>
      </c>
      <c r="D22" s="21">
        <v>0</v>
      </c>
      <c r="E22" s="21">
        <v>0</v>
      </c>
    </row>
    <row r="23" spans="1:5" ht="12.75" customHeight="1">
      <c r="A23" s="4" t="s">
        <v>173</v>
      </c>
      <c r="B23" s="21">
        <v>0</v>
      </c>
      <c r="C23" s="21">
        <v>0</v>
      </c>
      <c r="D23" s="21">
        <v>0</v>
      </c>
      <c r="E23" s="21">
        <v>0</v>
      </c>
    </row>
    <row r="24" spans="1:5" ht="12.75" customHeight="1">
      <c r="A24" s="3" t="s">
        <v>174</v>
      </c>
      <c r="B24" s="21">
        <v>0</v>
      </c>
      <c r="C24" s="21">
        <v>0</v>
      </c>
      <c r="D24" s="21">
        <v>0</v>
      </c>
      <c r="E24" s="21">
        <v>0</v>
      </c>
    </row>
    <row r="25" spans="1:5" ht="12.75" customHeight="1">
      <c r="A25" s="4" t="s">
        <v>175</v>
      </c>
      <c r="B25" s="21">
        <v>0</v>
      </c>
      <c r="C25" s="21">
        <v>0</v>
      </c>
      <c r="D25" s="21">
        <v>0</v>
      </c>
      <c r="E25" s="21">
        <v>0</v>
      </c>
    </row>
    <row r="26" spans="1:5" ht="12.75" customHeight="1">
      <c r="A26" s="3" t="s">
        <v>173</v>
      </c>
      <c r="B26" s="21">
        <v>0</v>
      </c>
      <c r="C26" s="21">
        <v>0</v>
      </c>
      <c r="D26" s="21">
        <v>0</v>
      </c>
      <c r="E26" s="21">
        <v>0</v>
      </c>
    </row>
    <row r="27" spans="1:5" ht="12.75" customHeight="1">
      <c r="A27" s="4" t="s">
        <v>174</v>
      </c>
      <c r="B27" s="21">
        <v>0</v>
      </c>
      <c r="C27" s="21">
        <v>0</v>
      </c>
      <c r="D27" s="21">
        <v>0</v>
      </c>
      <c r="E27" s="21">
        <v>0</v>
      </c>
    </row>
    <row r="28" spans="1:5" ht="12.75" customHeight="1">
      <c r="A28" s="3" t="s">
        <v>176</v>
      </c>
      <c r="B28" s="21">
        <v>0</v>
      </c>
      <c r="C28" s="21">
        <v>0</v>
      </c>
      <c r="D28" s="21">
        <v>0</v>
      </c>
      <c r="E28" s="21">
        <v>0</v>
      </c>
    </row>
    <row r="29" spans="1:5" ht="12.75" customHeight="1">
      <c r="A29" s="4" t="s">
        <v>173</v>
      </c>
      <c r="B29" s="21">
        <v>0</v>
      </c>
      <c r="C29" s="21">
        <v>0</v>
      </c>
      <c r="D29" s="21">
        <v>0</v>
      </c>
      <c r="E29" s="21">
        <v>0</v>
      </c>
    </row>
    <row r="30" spans="1:5" ht="12.75" customHeight="1">
      <c r="A30" s="3" t="s">
        <v>174</v>
      </c>
      <c r="B30" s="21">
        <v>0</v>
      </c>
      <c r="C30" s="21">
        <v>0</v>
      </c>
      <c r="D30" s="21">
        <v>0</v>
      </c>
      <c r="E30" s="21">
        <v>0</v>
      </c>
    </row>
    <row r="31" spans="1:5" ht="12.75" customHeight="1">
      <c r="A31" s="4" t="s">
        <v>177</v>
      </c>
      <c r="B31" s="21">
        <v>0</v>
      </c>
      <c r="C31" s="21">
        <v>0</v>
      </c>
      <c r="D31" s="21">
        <v>0</v>
      </c>
      <c r="E31" s="21">
        <v>0</v>
      </c>
    </row>
    <row r="32" spans="1:5" ht="12.75" customHeight="1">
      <c r="A32" s="3" t="s">
        <v>178</v>
      </c>
      <c r="B32" s="21">
        <v>0</v>
      </c>
      <c r="C32" s="21">
        <v>0</v>
      </c>
      <c r="D32" s="21">
        <v>0</v>
      </c>
      <c r="E32" s="21">
        <v>0</v>
      </c>
    </row>
    <row r="33" spans="1:5" ht="12.75" customHeight="1">
      <c r="A33" s="4" t="s">
        <v>179</v>
      </c>
      <c r="B33" s="21">
        <v>22615915.35</v>
      </c>
      <c r="C33" s="21">
        <v>23413280.07</v>
      </c>
      <c r="D33" s="21">
        <v>23672588.94</v>
      </c>
      <c r="E33" s="12">
        <f>'RGF-Anexo 02'!E46</f>
        <v>24252190.319999997</v>
      </c>
    </row>
    <row r="34" spans="1:5" ht="12.75" customHeight="1">
      <c r="A34" s="3" t="s">
        <v>180</v>
      </c>
      <c r="B34" s="21"/>
      <c r="C34" s="21"/>
      <c r="D34" s="21"/>
      <c r="E34" s="21"/>
    </row>
    <row r="35" spans="1:5" ht="12.75" customHeight="1">
      <c r="A35" s="4" t="s">
        <v>181</v>
      </c>
      <c r="B35" s="20">
        <v>4975501.38</v>
      </c>
      <c r="C35" s="21">
        <f>C33*0.22</f>
        <v>5150921.6154000005</v>
      </c>
      <c r="D35" s="21">
        <f>D33*0.22</f>
        <v>5207969.5668</v>
      </c>
      <c r="E35" s="21">
        <f>E33*0.22</f>
        <v>5335481.870399999</v>
      </c>
    </row>
    <row r="36" spans="1:5" ht="12.75" customHeight="1">
      <c r="A36" s="3" t="s">
        <v>182</v>
      </c>
      <c r="B36" s="21">
        <v>4477951.24</v>
      </c>
      <c r="C36" s="21">
        <v>4635829.46</v>
      </c>
      <c r="D36" s="21">
        <f>D35*0.9</f>
        <v>4687172.61012</v>
      </c>
      <c r="E36" s="21">
        <f>E35*0.9</f>
        <v>4801933.683359999</v>
      </c>
    </row>
    <row r="37" spans="1:5" ht="12.75" customHeight="1">
      <c r="A37" s="4" t="s">
        <v>183</v>
      </c>
      <c r="B37" s="6"/>
      <c r="C37" s="6"/>
      <c r="D37" s="6"/>
      <c r="E37" s="6"/>
    </row>
    <row r="38" spans="1:5" ht="12.75" customHeight="1">
      <c r="A38" s="3" t="s">
        <v>184</v>
      </c>
      <c r="B38" s="5"/>
      <c r="C38" s="5"/>
      <c r="D38" s="5"/>
      <c r="E38" s="5"/>
    </row>
    <row r="39" spans="1:5" ht="12.75" customHeight="1">
      <c r="A39" s="4" t="s">
        <v>185</v>
      </c>
      <c r="B39" s="12">
        <v>0</v>
      </c>
      <c r="C39" s="12">
        <v>0</v>
      </c>
      <c r="D39" s="12">
        <v>0</v>
      </c>
      <c r="E39" s="12">
        <v>0</v>
      </c>
    </row>
    <row r="40" spans="1:5" ht="12.75" customHeight="1">
      <c r="A40" s="3" t="s">
        <v>186</v>
      </c>
      <c r="B40" s="11">
        <v>0</v>
      </c>
      <c r="C40" s="11">
        <v>0</v>
      </c>
      <c r="D40" s="11">
        <v>0</v>
      </c>
      <c r="E40" s="11">
        <v>0</v>
      </c>
    </row>
    <row r="41" spans="1:5" ht="12.75" customHeight="1">
      <c r="A41" s="4" t="s">
        <v>187</v>
      </c>
      <c r="B41" s="12">
        <v>0</v>
      </c>
      <c r="C41" s="12">
        <v>0</v>
      </c>
      <c r="D41" s="12">
        <v>0</v>
      </c>
      <c r="E41" s="12">
        <v>0</v>
      </c>
    </row>
    <row r="42" spans="1:5" ht="12.75" customHeight="1">
      <c r="A42" s="3" t="s">
        <v>188</v>
      </c>
      <c r="B42" s="11">
        <v>0</v>
      </c>
      <c r="C42" s="11">
        <v>0</v>
      </c>
      <c r="D42" s="11">
        <v>0</v>
      </c>
      <c r="E42" s="11">
        <v>0</v>
      </c>
    </row>
    <row r="43" spans="1:5" ht="12.75" customHeight="1">
      <c r="A43" s="4" t="s">
        <v>186</v>
      </c>
      <c r="B43" s="12">
        <v>0</v>
      </c>
      <c r="C43" s="12">
        <v>0</v>
      </c>
      <c r="D43" s="12">
        <v>0</v>
      </c>
      <c r="E43" s="12">
        <v>0</v>
      </c>
    </row>
    <row r="44" spans="1:5" ht="12.75" customHeight="1">
      <c r="A44" s="3" t="s">
        <v>187</v>
      </c>
      <c r="B44" s="11">
        <v>0</v>
      </c>
      <c r="C44" s="11">
        <v>0</v>
      </c>
      <c r="D44" s="11">
        <v>0</v>
      </c>
      <c r="E44" s="11">
        <v>0</v>
      </c>
    </row>
    <row r="45" spans="1:5" ht="12.75" customHeight="1">
      <c r="A45" s="4" t="s">
        <v>189</v>
      </c>
      <c r="B45" s="12">
        <v>0</v>
      </c>
      <c r="C45" s="12">
        <v>0</v>
      </c>
      <c r="D45" s="12">
        <v>0</v>
      </c>
      <c r="E45" s="12">
        <v>0</v>
      </c>
    </row>
    <row r="46" spans="1:5" ht="12.75" customHeight="1">
      <c r="A46" s="3" t="s">
        <v>186</v>
      </c>
      <c r="B46" s="11">
        <v>0</v>
      </c>
      <c r="C46" s="11">
        <v>0</v>
      </c>
      <c r="D46" s="11">
        <v>0</v>
      </c>
      <c r="E46" s="11">
        <v>0</v>
      </c>
    </row>
    <row r="47" spans="1:5" ht="12.75" customHeight="1">
      <c r="A47" s="4" t="s">
        <v>187</v>
      </c>
      <c r="B47" s="12">
        <v>0</v>
      </c>
      <c r="C47" s="12">
        <v>0</v>
      </c>
      <c r="D47" s="12">
        <v>0</v>
      </c>
      <c r="E47" s="12">
        <v>0</v>
      </c>
    </row>
    <row r="48" spans="1:5" ht="12.75" customHeight="1">
      <c r="A48" s="3" t="s">
        <v>190</v>
      </c>
      <c r="B48" s="11">
        <v>0</v>
      </c>
      <c r="C48" s="11">
        <v>0</v>
      </c>
      <c r="D48" s="11">
        <v>0</v>
      </c>
      <c r="E48" s="11">
        <v>0</v>
      </c>
    </row>
    <row r="49" spans="1:5" ht="12.75" customHeight="1">
      <c r="A49" s="4" t="s">
        <v>191</v>
      </c>
      <c r="B49" s="12">
        <v>0</v>
      </c>
      <c r="C49" s="12">
        <v>0</v>
      </c>
      <c r="D49" s="12">
        <v>0</v>
      </c>
      <c r="E49" s="12">
        <v>0</v>
      </c>
    </row>
    <row r="52" ht="12.75" customHeight="1">
      <c r="A52" s="7" t="s">
        <v>166</v>
      </c>
    </row>
    <row r="53" ht="12.75" customHeight="1">
      <c r="A53" s="7" t="s">
        <v>59</v>
      </c>
    </row>
    <row r="54" ht="12.75" customHeight="1">
      <c r="A54" s="7" t="s">
        <v>12</v>
      </c>
    </row>
    <row r="55" spans="1:2" ht="30" customHeight="1">
      <c r="A55" s="23" t="s">
        <v>60</v>
      </c>
      <c r="B55" s="23" t="s">
        <v>61</v>
      </c>
    </row>
    <row r="56" spans="1:2" ht="30" customHeight="1">
      <c r="A56" s="24"/>
      <c r="B56" s="23" t="s">
        <v>62</v>
      </c>
    </row>
    <row r="57" spans="1:2" ht="12.75" customHeight="1">
      <c r="A57" s="3" t="s">
        <v>60</v>
      </c>
      <c r="B57" s="5"/>
    </row>
    <row r="58" spans="1:2" ht="300" customHeight="1">
      <c r="A58" s="4" t="s">
        <v>64</v>
      </c>
      <c r="B58" s="22" t="s">
        <v>289</v>
      </c>
    </row>
  </sheetData>
  <sheetProtection password="E3ED" sheet="1" objects="1" scenarios="1"/>
  <mergeCells count="5">
    <mergeCell ref="A55:A56"/>
    <mergeCell ref="A17:A19"/>
    <mergeCell ref="B17:E17"/>
    <mergeCell ref="B18:B19"/>
    <mergeCell ref="C18:E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showGridLines="0" zoomScalePageLayoutView="0" workbookViewId="0" topLeftCell="A73">
      <selection activeCell="B75" sqref="B75"/>
    </sheetView>
  </sheetViews>
  <sheetFormatPr defaultColWidth="9.140625" defaultRowHeight="12.75"/>
  <cols>
    <col min="1" max="1" width="78.00390625" style="0" customWidth="1"/>
    <col min="2" max="2" width="32.57421875" style="0" customWidth="1"/>
    <col min="3" max="3" width="38.421875" style="0" customWidth="1"/>
  </cols>
  <sheetData>
    <row r="1" ht="73.5" customHeight="1">
      <c r="A1" s="8"/>
    </row>
    <row r="2" ht="12.75">
      <c r="A2" s="17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192</v>
      </c>
    </row>
    <row r="15" ht="12.75" customHeight="1">
      <c r="A15" s="7" t="s">
        <v>193</v>
      </c>
    </row>
    <row r="16" ht="12.75" customHeight="1">
      <c r="A16" s="7" t="s">
        <v>12</v>
      </c>
    </row>
    <row r="17" spans="1:3" ht="30" customHeight="1">
      <c r="A17" s="23" t="s">
        <v>194</v>
      </c>
      <c r="B17" s="23" t="s">
        <v>195</v>
      </c>
      <c r="C17" s="23"/>
    </row>
    <row r="18" spans="1:3" ht="30" customHeight="1">
      <c r="A18" s="24"/>
      <c r="B18" s="23" t="s">
        <v>196</v>
      </c>
      <c r="C18" s="23"/>
    </row>
    <row r="19" spans="1:3" ht="30" customHeight="1">
      <c r="A19" s="24"/>
      <c r="B19" s="23" t="s">
        <v>197</v>
      </c>
      <c r="C19" s="23" t="s">
        <v>198</v>
      </c>
    </row>
    <row r="20" spans="1:3" ht="12.75" customHeight="1">
      <c r="A20" s="3" t="s">
        <v>194</v>
      </c>
      <c r="B20" s="5"/>
      <c r="C20" s="5"/>
    </row>
    <row r="21" spans="1:3" ht="12.75" customHeight="1">
      <c r="A21" s="4" t="s">
        <v>199</v>
      </c>
      <c r="B21" s="20">
        <v>0</v>
      </c>
      <c r="C21" s="20">
        <v>0</v>
      </c>
    </row>
    <row r="22" spans="1:3" ht="12.75" customHeight="1">
      <c r="A22" s="3" t="s">
        <v>200</v>
      </c>
      <c r="B22" s="20">
        <v>0</v>
      </c>
      <c r="C22" s="20">
        <v>0</v>
      </c>
    </row>
    <row r="23" spans="1:3" ht="12.75" customHeight="1">
      <c r="A23" s="4" t="s">
        <v>201</v>
      </c>
      <c r="B23" s="20">
        <v>0</v>
      </c>
      <c r="C23" s="20">
        <v>0</v>
      </c>
    </row>
    <row r="24" spans="1:3" ht="12.75" customHeight="1">
      <c r="A24" s="3" t="s">
        <v>202</v>
      </c>
      <c r="B24" s="20">
        <f>B25</f>
        <v>149303.75</v>
      </c>
      <c r="C24" s="20">
        <f>C25</f>
        <v>149303.75</v>
      </c>
    </row>
    <row r="25" spans="1:3" ht="12.75" customHeight="1">
      <c r="A25" s="4" t="s">
        <v>200</v>
      </c>
      <c r="B25" s="20">
        <f>B30</f>
        <v>149303.75</v>
      </c>
      <c r="C25" s="20">
        <f>C30</f>
        <v>149303.75</v>
      </c>
    </row>
    <row r="26" spans="1:3" ht="12.75" customHeight="1">
      <c r="A26" s="3" t="s">
        <v>110</v>
      </c>
      <c r="B26" s="20">
        <v>0</v>
      </c>
      <c r="C26" s="20">
        <v>0</v>
      </c>
    </row>
    <row r="27" spans="1:3" ht="12.75" customHeight="1">
      <c r="A27" s="4" t="s">
        <v>203</v>
      </c>
      <c r="B27" s="20">
        <v>0</v>
      </c>
      <c r="C27" s="20">
        <v>0</v>
      </c>
    </row>
    <row r="28" spans="1:3" ht="12.75" customHeight="1">
      <c r="A28" s="3" t="s">
        <v>204</v>
      </c>
      <c r="B28" s="20">
        <v>0</v>
      </c>
      <c r="C28" s="20">
        <v>0</v>
      </c>
    </row>
    <row r="29" spans="1:3" ht="12.75" customHeight="1">
      <c r="A29" s="4" t="s">
        <v>205</v>
      </c>
      <c r="B29" s="20">
        <v>0</v>
      </c>
      <c r="C29" s="20">
        <v>0</v>
      </c>
    </row>
    <row r="30" spans="1:3" ht="12.75" customHeight="1">
      <c r="A30" s="3" t="s">
        <v>206</v>
      </c>
      <c r="B30" s="21">
        <v>149303.75</v>
      </c>
      <c r="C30" s="21">
        <v>149303.75</v>
      </c>
    </row>
    <row r="31" spans="1:3" ht="12.75" customHeight="1">
      <c r="A31" s="4" t="s">
        <v>201</v>
      </c>
      <c r="B31" s="20">
        <v>0</v>
      </c>
      <c r="C31" s="20">
        <v>0</v>
      </c>
    </row>
    <row r="32" spans="1:3" ht="12.75" customHeight="1">
      <c r="A32" s="3" t="s">
        <v>110</v>
      </c>
      <c r="B32" s="20">
        <v>0</v>
      </c>
      <c r="C32" s="20">
        <v>0</v>
      </c>
    </row>
    <row r="33" spans="1:3" ht="12.75" customHeight="1">
      <c r="A33" s="4" t="s">
        <v>203</v>
      </c>
      <c r="B33" s="20">
        <v>0</v>
      </c>
      <c r="C33" s="20">
        <v>0</v>
      </c>
    </row>
    <row r="34" spans="1:3" ht="12.75" customHeight="1">
      <c r="A34" s="3" t="s">
        <v>207</v>
      </c>
      <c r="B34" s="20">
        <v>0</v>
      </c>
      <c r="C34" s="20">
        <v>0</v>
      </c>
    </row>
    <row r="35" spans="1:3" ht="12.75" customHeight="1">
      <c r="A35" s="4" t="s">
        <v>208</v>
      </c>
      <c r="B35" s="20">
        <v>0</v>
      </c>
      <c r="C35" s="20">
        <v>0</v>
      </c>
    </row>
    <row r="36" spans="1:3" ht="12.75" customHeight="1">
      <c r="A36" s="3" t="s">
        <v>209</v>
      </c>
      <c r="B36" s="20">
        <v>0</v>
      </c>
      <c r="C36" s="20">
        <v>0</v>
      </c>
    </row>
    <row r="37" spans="1:3" ht="12.75" customHeight="1">
      <c r="A37" s="4" t="s">
        <v>210</v>
      </c>
      <c r="B37" s="20">
        <f>B30</f>
        <v>149303.75</v>
      </c>
      <c r="C37" s="20">
        <f>C30</f>
        <v>149303.75</v>
      </c>
    </row>
    <row r="40" ht="25.5" customHeight="1">
      <c r="A40" s="7" t="s">
        <v>192</v>
      </c>
    </row>
    <row r="41" ht="12.75" customHeight="1">
      <c r="A41" s="7" t="s">
        <v>211</v>
      </c>
    </row>
    <row r="42" ht="12.75" customHeight="1">
      <c r="A42" s="7" t="s">
        <v>12</v>
      </c>
    </row>
    <row r="43" spans="1:3" ht="30" customHeight="1">
      <c r="A43" s="23" t="s">
        <v>212</v>
      </c>
      <c r="B43" s="23" t="s">
        <v>212</v>
      </c>
      <c r="C43" s="23"/>
    </row>
    <row r="44" spans="1:3" ht="30" customHeight="1">
      <c r="A44" s="24"/>
      <c r="B44" s="23" t="s">
        <v>213</v>
      </c>
      <c r="C44" s="23" t="s">
        <v>214</v>
      </c>
    </row>
    <row r="45" spans="1:3" ht="12.75" customHeight="1">
      <c r="A45" s="3" t="s">
        <v>212</v>
      </c>
      <c r="B45" s="5"/>
      <c r="C45" s="5"/>
    </row>
    <row r="46" spans="1:3" ht="12.75" customHeight="1">
      <c r="A46" s="4" t="s">
        <v>215</v>
      </c>
      <c r="B46" s="20">
        <f>'RGF-Anexo 03'!E33</f>
        <v>24252190.319999997</v>
      </c>
      <c r="C46" s="20"/>
    </row>
    <row r="47" spans="1:3" ht="12.75" customHeight="1">
      <c r="A47" s="3" t="s">
        <v>216</v>
      </c>
      <c r="B47" s="21">
        <v>0</v>
      </c>
      <c r="C47" s="21">
        <v>0</v>
      </c>
    </row>
    <row r="48" spans="1:3" ht="25.5" customHeight="1">
      <c r="A48" s="4" t="s">
        <v>217</v>
      </c>
      <c r="B48" s="20">
        <v>0</v>
      </c>
      <c r="C48" s="20">
        <v>0</v>
      </c>
    </row>
    <row r="49" spans="1:3" ht="25.5" customHeight="1">
      <c r="A49" s="3" t="s">
        <v>218</v>
      </c>
      <c r="B49" s="21">
        <f>B46*0.16</f>
        <v>3880350.4511999995</v>
      </c>
      <c r="C49" s="21">
        <v>16</v>
      </c>
    </row>
    <row r="50" spans="1:3" ht="12.75" customHeight="1">
      <c r="A50" s="4" t="s">
        <v>219</v>
      </c>
      <c r="B50" s="20">
        <f>B49*0.9</f>
        <v>3492315.4060799996</v>
      </c>
      <c r="C50" s="20">
        <v>14.4</v>
      </c>
    </row>
    <row r="51" spans="1:3" ht="12.75" customHeight="1">
      <c r="A51" s="3" t="s">
        <v>220</v>
      </c>
      <c r="B51" s="21">
        <v>0</v>
      </c>
      <c r="C51" s="21">
        <v>0</v>
      </c>
    </row>
    <row r="52" spans="1:3" ht="25.5" customHeight="1">
      <c r="A52" s="4" t="s">
        <v>221</v>
      </c>
      <c r="B52" s="20">
        <f>B46*0.07</f>
        <v>1697653.3224</v>
      </c>
      <c r="C52" s="20">
        <v>7</v>
      </c>
    </row>
    <row r="55" ht="25.5" customHeight="1">
      <c r="A55" s="7" t="s">
        <v>192</v>
      </c>
    </row>
    <row r="56" ht="12.75" customHeight="1">
      <c r="A56" s="7" t="s">
        <v>222</v>
      </c>
    </row>
    <row r="57" ht="12.75" customHeight="1">
      <c r="A57" s="7" t="s">
        <v>12</v>
      </c>
    </row>
    <row r="58" spans="1:3" ht="30" customHeight="1">
      <c r="A58" s="23" t="s">
        <v>223</v>
      </c>
      <c r="B58" s="23" t="s">
        <v>195</v>
      </c>
      <c r="C58" s="23"/>
    </row>
    <row r="59" spans="1:3" ht="30" customHeight="1">
      <c r="A59" s="24"/>
      <c r="B59" s="23" t="s">
        <v>196</v>
      </c>
      <c r="C59" s="23"/>
    </row>
    <row r="60" spans="1:3" ht="30" customHeight="1">
      <c r="A60" s="24"/>
      <c r="B60" s="23" t="s">
        <v>197</v>
      </c>
      <c r="C60" s="23" t="s">
        <v>198</v>
      </c>
    </row>
    <row r="61" spans="1:3" ht="12.75" customHeight="1">
      <c r="A61" s="3" t="s">
        <v>223</v>
      </c>
      <c r="B61" s="5"/>
      <c r="C61" s="5"/>
    </row>
    <row r="62" spans="1:3" ht="12.75" customHeight="1">
      <c r="A62" s="4" t="s">
        <v>224</v>
      </c>
      <c r="B62" s="20">
        <v>0</v>
      </c>
      <c r="C62" s="20">
        <v>0</v>
      </c>
    </row>
    <row r="63" spans="1:3" ht="12.75" customHeight="1">
      <c r="A63" s="3" t="s">
        <v>225</v>
      </c>
      <c r="B63" s="21">
        <v>0</v>
      </c>
      <c r="C63" s="21">
        <v>0</v>
      </c>
    </row>
    <row r="64" spans="1:3" ht="12.75" customHeight="1">
      <c r="A64" s="4" t="s">
        <v>226</v>
      </c>
      <c r="B64" s="20">
        <v>0</v>
      </c>
      <c r="C64" s="20">
        <v>0</v>
      </c>
    </row>
    <row r="65" spans="1:3" ht="12.75" customHeight="1">
      <c r="A65" s="3" t="s">
        <v>227</v>
      </c>
      <c r="B65" s="21">
        <v>0</v>
      </c>
      <c r="C65" s="21">
        <v>0</v>
      </c>
    </row>
    <row r="66" spans="1:3" ht="12.75" customHeight="1">
      <c r="A66" s="4" t="s">
        <v>228</v>
      </c>
      <c r="B66" s="20">
        <v>0</v>
      </c>
      <c r="C66" s="20">
        <v>0</v>
      </c>
    </row>
    <row r="69" ht="25.5" customHeight="1">
      <c r="A69" s="7" t="s">
        <v>192</v>
      </c>
    </row>
    <row r="70" ht="12.75" customHeight="1">
      <c r="A70" s="7" t="s">
        <v>59</v>
      </c>
    </row>
    <row r="71" ht="12.75" customHeight="1">
      <c r="A71" s="7" t="s">
        <v>12</v>
      </c>
    </row>
    <row r="72" spans="1:2" ht="30" customHeight="1">
      <c r="A72" s="23" t="s">
        <v>60</v>
      </c>
      <c r="B72" s="23" t="s">
        <v>61</v>
      </c>
    </row>
    <row r="73" spans="1:2" ht="30" customHeight="1">
      <c r="A73" s="24"/>
      <c r="B73" s="23" t="s">
        <v>62</v>
      </c>
    </row>
    <row r="74" spans="1:2" ht="12.75" customHeight="1">
      <c r="A74" s="3" t="s">
        <v>60</v>
      </c>
      <c r="B74" s="5"/>
    </row>
    <row r="75" spans="1:2" ht="300" customHeight="1">
      <c r="A75" s="4" t="s">
        <v>64</v>
      </c>
      <c r="B75" s="22" t="s">
        <v>289</v>
      </c>
    </row>
  </sheetData>
  <sheetProtection password="E3ED" sheet="1" objects="1" scenarios="1"/>
  <mergeCells count="9">
    <mergeCell ref="A58:A60"/>
    <mergeCell ref="B58:C58"/>
    <mergeCell ref="B59:C59"/>
    <mergeCell ref="A72:A73"/>
    <mergeCell ref="A17:A19"/>
    <mergeCell ref="B17:C17"/>
    <mergeCell ref="B18:C18"/>
    <mergeCell ref="A43:A44"/>
    <mergeCell ref="B43:C4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45">
      <selection activeCell="B46" sqref="B46"/>
    </sheetView>
  </sheetViews>
  <sheetFormatPr defaultColWidth="9.140625" defaultRowHeight="12.75"/>
  <cols>
    <col min="1" max="1" width="79.421875" style="0" customWidth="1"/>
    <col min="2" max="2" width="39.421875" style="0" customWidth="1"/>
    <col min="3" max="3" width="29.140625" style="0" customWidth="1"/>
    <col min="4" max="4" width="21.00390625" style="0" customWidth="1"/>
    <col min="5" max="5" width="40.00390625" style="0" customWidth="1"/>
    <col min="6" max="6" width="35.8515625" style="0" customWidth="1"/>
    <col min="7" max="11" width="40.00390625" style="0" customWidth="1"/>
  </cols>
  <sheetData>
    <row r="1" ht="73.5" customHeight="1">
      <c r="A1" s="8"/>
    </row>
    <row r="2" ht="12.75">
      <c r="A2" s="1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229</v>
      </c>
    </row>
    <row r="15" ht="12.75" customHeight="1">
      <c r="A15" s="7" t="s">
        <v>230</v>
      </c>
    </row>
    <row r="16" ht="12.75" customHeight="1">
      <c r="A16" s="7" t="s">
        <v>12</v>
      </c>
    </row>
    <row r="17" spans="1:11" ht="30" customHeight="1">
      <c r="A17" s="23" t="s">
        <v>231</v>
      </c>
      <c r="B17" s="23" t="s">
        <v>231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30" customHeight="1">
      <c r="A18" s="24"/>
      <c r="B18" s="23" t="s">
        <v>231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60" customHeight="1">
      <c r="A19" s="24"/>
      <c r="B19" s="23" t="s">
        <v>232</v>
      </c>
      <c r="C19" s="23" t="s">
        <v>233</v>
      </c>
      <c r="D19" s="23"/>
      <c r="E19" s="23"/>
      <c r="F19" s="23"/>
      <c r="G19" s="23" t="s">
        <v>234</v>
      </c>
      <c r="H19" s="23" t="s">
        <v>235</v>
      </c>
      <c r="I19" s="23" t="s">
        <v>236</v>
      </c>
      <c r="J19" s="23" t="s">
        <v>237</v>
      </c>
      <c r="K19" s="23" t="s">
        <v>238</v>
      </c>
    </row>
    <row r="20" spans="1:11" ht="30" customHeight="1">
      <c r="A20" s="24"/>
      <c r="B20" s="24"/>
      <c r="C20" s="23" t="s">
        <v>239</v>
      </c>
      <c r="D20" s="23"/>
      <c r="E20" s="23" t="s">
        <v>240</v>
      </c>
      <c r="F20" s="23" t="s">
        <v>241</v>
      </c>
      <c r="G20" s="24"/>
      <c r="H20" s="24"/>
      <c r="I20" s="24"/>
      <c r="J20" s="24"/>
      <c r="K20" s="24"/>
    </row>
    <row r="21" spans="1:11" ht="30" customHeight="1">
      <c r="A21" s="24"/>
      <c r="B21" s="24"/>
      <c r="C21" s="23" t="s">
        <v>242</v>
      </c>
      <c r="D21" s="23" t="s">
        <v>243</v>
      </c>
      <c r="E21" s="24"/>
      <c r="F21" s="24"/>
      <c r="G21" s="24"/>
      <c r="H21" s="24"/>
      <c r="I21" s="24"/>
      <c r="J21" s="24"/>
      <c r="K21" s="24"/>
    </row>
    <row r="22" spans="1:11" ht="12.75" customHeight="1">
      <c r="A22" s="3" t="s">
        <v>244</v>
      </c>
      <c r="B22" s="11">
        <f>B23+B24</f>
        <v>610422.14</v>
      </c>
      <c r="C22" s="11">
        <f aca="true" t="shared" si="0" ref="C22:K22">C23+C24</f>
        <v>0</v>
      </c>
      <c r="D22" s="11">
        <f t="shared" si="0"/>
        <v>292636.22</v>
      </c>
      <c r="E22" s="11">
        <f t="shared" si="0"/>
        <v>5050</v>
      </c>
      <c r="F22" s="11">
        <f>F23+F24</f>
        <v>29953.2</v>
      </c>
      <c r="G22" s="11">
        <f t="shared" si="0"/>
        <v>0</v>
      </c>
      <c r="H22" s="11">
        <f t="shared" si="0"/>
        <v>282782.72000000003</v>
      </c>
      <c r="I22" s="11">
        <f t="shared" si="0"/>
        <v>235006.54</v>
      </c>
      <c r="J22" s="11">
        <f t="shared" si="0"/>
        <v>0</v>
      </c>
      <c r="K22" s="11">
        <f t="shared" si="0"/>
        <v>47776.18000000002</v>
      </c>
    </row>
    <row r="23" spans="1:11" ht="12.75" customHeight="1">
      <c r="A23" s="4" t="s">
        <v>245</v>
      </c>
      <c r="B23" s="12">
        <f>610422.14</f>
        <v>610422.14</v>
      </c>
      <c r="C23" s="12">
        <v>0</v>
      </c>
      <c r="D23" s="12">
        <v>292636.22</v>
      </c>
      <c r="E23" s="12">
        <v>5050</v>
      </c>
      <c r="F23" s="12">
        <f>26162.94+839.31+2950.95</f>
        <v>29953.2</v>
      </c>
      <c r="G23" s="12"/>
      <c r="H23" s="12">
        <f>B23-C23-D23-E23-F23-G23</f>
        <v>282782.72000000003</v>
      </c>
      <c r="I23" s="12">
        <f>240056.54-5050</f>
        <v>235006.54</v>
      </c>
      <c r="J23" s="12">
        <v>0</v>
      </c>
      <c r="K23" s="12">
        <f>H23-I23</f>
        <v>47776.18000000002</v>
      </c>
    </row>
    <row r="24" spans="1:11" ht="12.75" customHeight="1">
      <c r="A24" s="3" t="s">
        <v>246</v>
      </c>
      <c r="B24" s="11"/>
      <c r="C24" s="11"/>
      <c r="D24" s="11"/>
      <c r="E24" s="11"/>
      <c r="F24" s="11"/>
      <c r="G24" s="11"/>
      <c r="H24" s="11">
        <f aca="true" t="shared" si="1" ref="H24:H35">B24-C24-D24-E24-F24-G24</f>
        <v>0</v>
      </c>
      <c r="I24" s="11"/>
      <c r="J24" s="11"/>
      <c r="K24" s="11">
        <f aca="true" t="shared" si="2" ref="K24:K35">H24-I24</f>
        <v>0</v>
      </c>
    </row>
    <row r="25" spans="1:11" ht="12.75" customHeight="1">
      <c r="A25" s="4" t="s">
        <v>247</v>
      </c>
      <c r="B25" s="12">
        <f>1961746.54-B23</f>
        <v>1351324.4</v>
      </c>
      <c r="C25" s="12">
        <v>0</v>
      </c>
      <c r="D25" s="12">
        <f>652318.62-D23</f>
        <v>359682.4</v>
      </c>
      <c r="E25" s="12"/>
      <c r="F25" s="12">
        <f>SUM(F26:F36)</f>
        <v>39000.64000000001</v>
      </c>
      <c r="G25" s="12">
        <v>0</v>
      </c>
      <c r="H25" s="12">
        <f t="shared" si="1"/>
        <v>952641.3599999999</v>
      </c>
      <c r="I25" s="12">
        <f>376683.62-I23-E23</f>
        <v>136627.08</v>
      </c>
      <c r="J25" s="12"/>
      <c r="K25" s="12">
        <f t="shared" si="2"/>
        <v>816014.2799999999</v>
      </c>
    </row>
    <row r="26" spans="1:11" ht="12.75" customHeight="1">
      <c r="A26" s="3" t="s">
        <v>248</v>
      </c>
      <c r="B26" s="11">
        <v>72213.27</v>
      </c>
      <c r="C26" s="11">
        <v>0</v>
      </c>
      <c r="D26" s="11">
        <v>52901.23</v>
      </c>
      <c r="E26" s="11"/>
      <c r="F26" s="11">
        <v>14874.44</v>
      </c>
      <c r="G26" s="11"/>
      <c r="H26" s="11">
        <f t="shared" si="1"/>
        <v>4437.6</v>
      </c>
      <c r="I26" s="11">
        <v>4437.6</v>
      </c>
      <c r="J26" s="11"/>
      <c r="K26" s="11">
        <f t="shared" si="2"/>
        <v>0</v>
      </c>
    </row>
    <row r="27" spans="1:11" ht="12.75" customHeight="1">
      <c r="A27" s="4" t="s">
        <v>249</v>
      </c>
      <c r="B27" s="12">
        <v>118286.91</v>
      </c>
      <c r="C27" s="12"/>
      <c r="D27" s="12"/>
      <c r="E27" s="12"/>
      <c r="F27" s="12">
        <v>9213.96</v>
      </c>
      <c r="G27" s="12"/>
      <c r="H27" s="12">
        <f t="shared" si="1"/>
        <v>109072.95000000001</v>
      </c>
      <c r="I27" s="12"/>
      <c r="J27" s="12"/>
      <c r="K27" s="12">
        <f t="shared" si="2"/>
        <v>109072.95000000001</v>
      </c>
    </row>
    <row r="28" spans="1:11" ht="12.75" customHeight="1">
      <c r="A28" s="3" t="s">
        <v>250</v>
      </c>
      <c r="B28" s="11">
        <v>190.94</v>
      </c>
      <c r="C28" s="11">
        <v>0</v>
      </c>
      <c r="D28" s="11"/>
      <c r="E28" s="11"/>
      <c r="F28" s="11">
        <v>34.43</v>
      </c>
      <c r="G28" s="11"/>
      <c r="H28" s="11">
        <f t="shared" si="1"/>
        <v>156.51</v>
      </c>
      <c r="I28" s="11"/>
      <c r="J28" s="11"/>
      <c r="K28" s="11">
        <f t="shared" si="2"/>
        <v>156.51</v>
      </c>
    </row>
    <row r="29" spans="1:11" ht="12.75" customHeight="1">
      <c r="A29" s="4" t="s">
        <v>251</v>
      </c>
      <c r="B29" s="12">
        <v>113127.3</v>
      </c>
      <c r="C29" s="12">
        <v>0</v>
      </c>
      <c r="D29" s="12">
        <v>88101.74</v>
      </c>
      <c r="E29" s="12">
        <v>0</v>
      </c>
      <c r="F29" s="12">
        <v>5394.66</v>
      </c>
      <c r="G29" s="12"/>
      <c r="H29" s="12">
        <f t="shared" si="1"/>
        <v>19630.899999999998</v>
      </c>
      <c r="I29" s="12">
        <v>19630.9</v>
      </c>
      <c r="J29" s="12"/>
      <c r="K29" s="12">
        <f t="shared" si="2"/>
        <v>0</v>
      </c>
    </row>
    <row r="30" spans="1:11" ht="12.75" customHeight="1">
      <c r="A30" s="3" t="s">
        <v>252</v>
      </c>
      <c r="B30" s="11">
        <v>197946.44</v>
      </c>
      <c r="C30" s="11"/>
      <c r="D30" s="11">
        <v>6204.1</v>
      </c>
      <c r="E30" s="11"/>
      <c r="F30" s="11">
        <f>1424.16+2203.31+6605.09+517.27</f>
        <v>10749.830000000002</v>
      </c>
      <c r="G30" s="11"/>
      <c r="H30" s="11">
        <f t="shared" si="1"/>
        <v>180992.51</v>
      </c>
      <c r="I30" s="11">
        <v>791.72</v>
      </c>
      <c r="J30" s="11"/>
      <c r="K30" s="11">
        <f t="shared" si="2"/>
        <v>180200.79</v>
      </c>
    </row>
    <row r="31" spans="1:11" ht="12.75" customHeight="1">
      <c r="A31" s="4" t="s">
        <v>253</v>
      </c>
      <c r="B31" s="12">
        <v>161345.91</v>
      </c>
      <c r="C31" s="12">
        <v>0</v>
      </c>
      <c r="D31" s="12"/>
      <c r="E31" s="12"/>
      <c r="F31" s="12"/>
      <c r="G31" s="12"/>
      <c r="H31" s="12">
        <f t="shared" si="1"/>
        <v>161345.91</v>
      </c>
      <c r="I31" s="12">
        <v>7356.6</v>
      </c>
      <c r="J31" s="12"/>
      <c r="K31" s="12">
        <f t="shared" si="2"/>
        <v>153989.31</v>
      </c>
    </row>
    <row r="32" spans="1:11" ht="12.75" customHeight="1">
      <c r="A32" s="3" t="s">
        <v>254</v>
      </c>
      <c r="B32" s="11"/>
      <c r="C32" s="11"/>
      <c r="D32" s="11"/>
      <c r="E32" s="11"/>
      <c r="F32" s="11"/>
      <c r="G32" s="11"/>
      <c r="H32" s="11">
        <f t="shared" si="1"/>
        <v>0</v>
      </c>
      <c r="I32" s="11"/>
      <c r="J32" s="11"/>
      <c r="K32" s="11">
        <f t="shared" si="2"/>
        <v>0</v>
      </c>
    </row>
    <row r="33" spans="1:11" ht="12.75" customHeight="1">
      <c r="A33" s="4" t="s">
        <v>255</v>
      </c>
      <c r="B33" s="12"/>
      <c r="C33" s="12"/>
      <c r="D33" s="12"/>
      <c r="E33" s="12"/>
      <c r="F33" s="12"/>
      <c r="G33" s="12"/>
      <c r="H33" s="12">
        <f t="shared" si="1"/>
        <v>0</v>
      </c>
      <c r="I33" s="12"/>
      <c r="J33" s="12"/>
      <c r="K33" s="12">
        <f t="shared" si="2"/>
        <v>0</v>
      </c>
    </row>
    <row r="34" spans="1:11" ht="12.75" customHeight="1">
      <c r="A34" s="3" t="s">
        <v>256</v>
      </c>
      <c r="B34" s="11"/>
      <c r="C34" s="11"/>
      <c r="D34" s="11"/>
      <c r="E34" s="11"/>
      <c r="F34" s="11"/>
      <c r="G34" s="11"/>
      <c r="H34" s="11">
        <f t="shared" si="1"/>
        <v>0</v>
      </c>
      <c r="I34" s="11">
        <v>71000</v>
      </c>
      <c r="J34" s="11"/>
      <c r="K34" s="11">
        <f t="shared" si="2"/>
        <v>-71000</v>
      </c>
    </row>
    <row r="35" spans="1:11" ht="12.75" customHeight="1">
      <c r="A35" s="4" t="s">
        <v>257</v>
      </c>
      <c r="B35" s="12">
        <v>8870.7</v>
      </c>
      <c r="C35" s="12"/>
      <c r="D35" s="12"/>
      <c r="E35" s="12"/>
      <c r="F35" s="12"/>
      <c r="G35" s="12"/>
      <c r="H35" s="12">
        <f t="shared" si="1"/>
        <v>8870.7</v>
      </c>
      <c r="I35" s="12"/>
      <c r="J35" s="12"/>
      <c r="K35" s="12">
        <f t="shared" si="2"/>
        <v>8870.7</v>
      </c>
    </row>
    <row r="36" spans="1:11" ht="12.75" customHeight="1">
      <c r="A36" s="3" t="s">
        <v>258</v>
      </c>
      <c r="B36" s="11">
        <f>B25-SUM(B26:B35)</f>
        <v>679342.9299999999</v>
      </c>
      <c r="C36" s="11">
        <f aca="true" t="shared" si="3" ref="C36:K36">C25-SUM(C26:C35)</f>
        <v>0</v>
      </c>
      <c r="D36" s="11">
        <f t="shared" si="3"/>
        <v>212475.33000000002</v>
      </c>
      <c r="E36" s="11">
        <f t="shared" si="3"/>
        <v>0</v>
      </c>
      <c r="F36" s="11">
        <v>-1266.68</v>
      </c>
      <c r="G36" s="11">
        <f t="shared" si="3"/>
        <v>0</v>
      </c>
      <c r="H36" s="11">
        <f t="shared" si="3"/>
        <v>468134.27999999985</v>
      </c>
      <c r="I36" s="11">
        <f t="shared" si="3"/>
        <v>33410.25999999998</v>
      </c>
      <c r="J36" s="11">
        <f t="shared" si="3"/>
        <v>0</v>
      </c>
      <c r="K36" s="11">
        <f t="shared" si="3"/>
        <v>434724.0199999999</v>
      </c>
    </row>
    <row r="37" spans="1:11" ht="12.75" customHeight="1">
      <c r="A37" s="4" t="s">
        <v>259</v>
      </c>
      <c r="B37" s="12">
        <f>B22+B25</f>
        <v>1961746.54</v>
      </c>
      <c r="C37" s="12">
        <f aca="true" t="shared" si="4" ref="C37:K37">C22+C25</f>
        <v>0</v>
      </c>
      <c r="D37" s="12">
        <f t="shared" si="4"/>
        <v>652318.62</v>
      </c>
      <c r="E37" s="12">
        <f t="shared" si="4"/>
        <v>5050</v>
      </c>
      <c r="F37" s="12">
        <f t="shared" si="4"/>
        <v>68953.84000000001</v>
      </c>
      <c r="G37" s="12">
        <f t="shared" si="4"/>
        <v>0</v>
      </c>
      <c r="H37" s="12">
        <f t="shared" si="4"/>
        <v>1235424.0799999998</v>
      </c>
      <c r="I37" s="12">
        <f t="shared" si="4"/>
        <v>371633.62</v>
      </c>
      <c r="J37" s="12">
        <f t="shared" si="4"/>
        <v>0</v>
      </c>
      <c r="K37" s="12">
        <f t="shared" si="4"/>
        <v>863790.46</v>
      </c>
    </row>
    <row r="40" ht="25.5" customHeight="1">
      <c r="A40" s="7" t="s">
        <v>229</v>
      </c>
    </row>
    <row r="41" ht="12.75" customHeight="1">
      <c r="A41" s="7" t="s">
        <v>59</v>
      </c>
    </row>
    <row r="42" ht="12.75" customHeight="1">
      <c r="A42" s="7" t="s">
        <v>12</v>
      </c>
    </row>
    <row r="43" spans="1:2" ht="30" customHeight="1">
      <c r="A43" s="23" t="s">
        <v>60</v>
      </c>
      <c r="B43" s="23" t="s">
        <v>61</v>
      </c>
    </row>
    <row r="44" spans="1:2" ht="30" customHeight="1">
      <c r="A44" s="24"/>
      <c r="B44" s="23" t="s">
        <v>62</v>
      </c>
    </row>
    <row r="45" spans="1:2" ht="12.75" customHeight="1">
      <c r="A45" s="3" t="s">
        <v>60</v>
      </c>
      <c r="B45" s="5"/>
    </row>
    <row r="46" spans="1:2" ht="300" customHeight="1">
      <c r="A46" s="4" t="s">
        <v>64</v>
      </c>
      <c r="B46" s="22" t="s">
        <v>289</v>
      </c>
    </row>
  </sheetData>
  <sheetProtection password="E3ED" sheet="1" objects="1" scenarios="1"/>
  <mergeCells count="14">
    <mergeCell ref="A43:A44"/>
    <mergeCell ref="A17:A21"/>
    <mergeCell ref="B17:K17"/>
    <mergeCell ref="B18:K18"/>
    <mergeCell ref="B19:B21"/>
    <mergeCell ref="C19:F19"/>
    <mergeCell ref="G19:G21"/>
    <mergeCell ref="H19:H21"/>
    <mergeCell ref="I19:I21"/>
    <mergeCell ref="J19:J21"/>
    <mergeCell ref="K19:K21"/>
    <mergeCell ref="C20:D20"/>
    <mergeCell ref="E20:E21"/>
    <mergeCell ref="F20:F21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showGridLines="0" tabSelected="1" zoomScalePageLayoutView="0" workbookViewId="0" topLeftCell="A81">
      <selection activeCell="C83" sqref="C83"/>
    </sheetView>
  </sheetViews>
  <sheetFormatPr defaultColWidth="9.140625" defaultRowHeight="12.75"/>
  <cols>
    <col min="1" max="1" width="78.28125" style="0" customWidth="1"/>
    <col min="2" max="3" width="40.00390625" style="0" customWidth="1"/>
  </cols>
  <sheetData>
    <row r="1" ht="73.5" customHeight="1">
      <c r="A1" s="8"/>
    </row>
    <row r="2" ht="12.75">
      <c r="A2" s="1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260</v>
      </c>
    </row>
    <row r="15" ht="12.75" customHeight="1">
      <c r="A15" s="7" t="s">
        <v>261</v>
      </c>
    </row>
    <row r="16" ht="12.75" customHeight="1">
      <c r="A16" s="7" t="s">
        <v>12</v>
      </c>
    </row>
    <row r="17" spans="1:2" ht="30" customHeight="1">
      <c r="A17" s="23" t="s">
        <v>262</v>
      </c>
      <c r="B17" s="23" t="s">
        <v>263</v>
      </c>
    </row>
    <row r="18" spans="1:2" ht="30" customHeight="1">
      <c r="A18" s="24"/>
      <c r="B18" s="23" t="s">
        <v>263</v>
      </c>
    </row>
    <row r="19" spans="1:2" ht="12.75" customHeight="1">
      <c r="A19" s="3" t="s">
        <v>262</v>
      </c>
      <c r="B19" s="5"/>
    </row>
    <row r="20" spans="1:2" ht="12.75" customHeight="1">
      <c r="A20" s="4" t="s">
        <v>264</v>
      </c>
      <c r="B20" s="12">
        <f>'RGF-Anexo 01'!B46</f>
        <v>24252190.319999997</v>
      </c>
    </row>
    <row r="21" spans="1:2" ht="12.75" customHeight="1">
      <c r="A21" s="3" t="s">
        <v>265</v>
      </c>
      <c r="B21" s="11">
        <f>'RGF-Anexo 01'!B48</f>
        <v>24252190.319999997</v>
      </c>
    </row>
    <row r="24" ht="12.75" customHeight="1">
      <c r="A24" s="7" t="s">
        <v>260</v>
      </c>
    </row>
    <row r="25" ht="12.75" customHeight="1">
      <c r="A25" s="7" t="s">
        <v>11</v>
      </c>
    </row>
    <row r="26" ht="12.75" customHeight="1">
      <c r="A26" s="7" t="s">
        <v>12</v>
      </c>
    </row>
    <row r="27" spans="1:3" ht="30" customHeight="1">
      <c r="A27" s="23" t="s">
        <v>13</v>
      </c>
      <c r="B27" s="23" t="s">
        <v>195</v>
      </c>
      <c r="C27" s="23"/>
    </row>
    <row r="28" spans="1:3" ht="30" customHeight="1">
      <c r="A28" s="24"/>
      <c r="B28" s="23" t="s">
        <v>213</v>
      </c>
      <c r="C28" s="23" t="s">
        <v>266</v>
      </c>
    </row>
    <row r="29" spans="1:3" ht="12.75" customHeight="1">
      <c r="A29" s="3" t="s">
        <v>13</v>
      </c>
      <c r="B29" s="5"/>
      <c r="C29" s="5"/>
    </row>
    <row r="30" spans="1:3" ht="12.75" customHeight="1">
      <c r="A30" s="4" t="s">
        <v>267</v>
      </c>
      <c r="B30" s="12">
        <f>'RGF-Anexo 01'!B49</f>
        <v>11809469.72</v>
      </c>
      <c r="C30" s="12">
        <f>'RGF-Anexo 01'!C49</f>
        <v>48.69</v>
      </c>
    </row>
    <row r="31" spans="1:3" ht="12.75" customHeight="1">
      <c r="A31" s="3" t="s">
        <v>268</v>
      </c>
      <c r="B31" s="12">
        <f>'RGF-Anexo 01'!B50</f>
        <v>13096182.77</v>
      </c>
      <c r="C31" s="11">
        <v>54</v>
      </c>
    </row>
    <row r="32" spans="1:3" ht="12.75" customHeight="1">
      <c r="A32" s="4" t="s">
        <v>269</v>
      </c>
      <c r="B32" s="12">
        <f>'RGF-Anexo 01'!B51</f>
        <v>12441373.63</v>
      </c>
      <c r="C32" s="12">
        <v>51.3</v>
      </c>
    </row>
    <row r="33" spans="1:3" ht="12.75" customHeight="1">
      <c r="A33" s="3" t="s">
        <v>270</v>
      </c>
      <c r="B33" s="12">
        <f>'RGF-Anexo 01'!B52</f>
        <v>11786564.49</v>
      </c>
      <c r="C33" s="11">
        <v>48.6</v>
      </c>
    </row>
    <row r="36" ht="12.75" customHeight="1">
      <c r="A36" s="7" t="s">
        <v>260</v>
      </c>
    </row>
    <row r="37" ht="12.75" customHeight="1">
      <c r="A37" s="7" t="s">
        <v>271</v>
      </c>
    </row>
    <row r="38" ht="12.75" customHeight="1">
      <c r="A38" s="7" t="s">
        <v>12</v>
      </c>
    </row>
    <row r="39" spans="1:3" ht="30" customHeight="1">
      <c r="A39" s="23" t="s">
        <v>106</v>
      </c>
      <c r="B39" s="23" t="s">
        <v>272</v>
      </c>
      <c r="C39" s="23"/>
    </row>
    <row r="40" spans="1:3" ht="30" customHeight="1">
      <c r="A40" s="24"/>
      <c r="B40" s="23" t="s">
        <v>213</v>
      </c>
      <c r="C40" s="23" t="s">
        <v>214</v>
      </c>
    </row>
    <row r="41" spans="1:3" ht="12.75" customHeight="1">
      <c r="A41" s="3" t="s">
        <v>106</v>
      </c>
      <c r="B41" s="5"/>
      <c r="C41" s="5"/>
    </row>
    <row r="42" spans="1:3" ht="12.75" customHeight="1">
      <c r="A42" s="4" t="s">
        <v>273</v>
      </c>
      <c r="B42" s="12">
        <f>'RGF-Anexo 02'!E45</f>
        <v>-1056898.69</v>
      </c>
      <c r="C42" s="12">
        <f>'RGF-Anexo 02'!E48</f>
        <v>-4.36</v>
      </c>
    </row>
    <row r="43" spans="1:3" ht="12.75" customHeight="1">
      <c r="A43" s="3" t="s">
        <v>274</v>
      </c>
      <c r="B43" s="11">
        <f>'RGF-Anexo 02'!E49</f>
        <v>29102628.38</v>
      </c>
      <c r="C43" s="11">
        <v>120</v>
      </c>
    </row>
    <row r="46" ht="12.75" customHeight="1">
      <c r="A46" s="7" t="s">
        <v>260</v>
      </c>
    </row>
    <row r="47" ht="12.75" customHeight="1">
      <c r="A47" s="7" t="s">
        <v>275</v>
      </c>
    </row>
    <row r="48" ht="12.75" customHeight="1">
      <c r="A48" s="7" t="s">
        <v>12</v>
      </c>
    </row>
    <row r="49" spans="1:3" ht="30" customHeight="1">
      <c r="A49" s="23" t="s">
        <v>276</v>
      </c>
      <c r="B49" s="23" t="s">
        <v>277</v>
      </c>
      <c r="C49" s="23"/>
    </row>
    <row r="50" spans="1:3" ht="30" customHeight="1">
      <c r="A50" s="24"/>
      <c r="B50" s="23" t="s">
        <v>213</v>
      </c>
      <c r="C50" s="23" t="s">
        <v>214</v>
      </c>
    </row>
    <row r="51" spans="1:3" ht="12.75" customHeight="1">
      <c r="A51" s="3" t="s">
        <v>276</v>
      </c>
      <c r="B51" s="5"/>
      <c r="C51" s="5"/>
    </row>
    <row r="52" spans="1:3" ht="12.75" customHeight="1">
      <c r="A52" s="4" t="s">
        <v>278</v>
      </c>
      <c r="B52" s="12">
        <v>0</v>
      </c>
      <c r="C52" s="12">
        <v>0</v>
      </c>
    </row>
    <row r="53" spans="1:3" ht="12.75" customHeight="1">
      <c r="A53" s="3" t="s">
        <v>274</v>
      </c>
      <c r="B53" s="11">
        <v>0</v>
      </c>
      <c r="C53" s="11">
        <v>0</v>
      </c>
    </row>
    <row r="56" ht="12.75" customHeight="1">
      <c r="A56" s="7" t="s">
        <v>260</v>
      </c>
    </row>
    <row r="57" ht="12.75" customHeight="1">
      <c r="A57" s="7" t="s">
        <v>193</v>
      </c>
    </row>
    <row r="58" ht="12.75" customHeight="1">
      <c r="A58" s="7" t="s">
        <v>12</v>
      </c>
    </row>
    <row r="59" spans="1:3" ht="30" customHeight="1">
      <c r="A59" s="23" t="s">
        <v>194</v>
      </c>
      <c r="B59" s="23" t="s">
        <v>195</v>
      </c>
      <c r="C59" s="23"/>
    </row>
    <row r="60" spans="1:3" ht="30" customHeight="1">
      <c r="A60" s="24"/>
      <c r="B60" s="23" t="s">
        <v>213</v>
      </c>
      <c r="C60" s="23" t="s">
        <v>214</v>
      </c>
    </row>
    <row r="61" spans="1:3" ht="12.75" customHeight="1">
      <c r="A61" s="3" t="s">
        <v>194</v>
      </c>
      <c r="B61" s="5"/>
      <c r="C61" s="5"/>
    </row>
    <row r="62" spans="1:3" ht="12.75" customHeight="1">
      <c r="A62" s="4" t="s">
        <v>279</v>
      </c>
      <c r="B62" s="12">
        <v>0</v>
      </c>
      <c r="C62" s="12">
        <v>0</v>
      </c>
    </row>
    <row r="63" spans="1:3" ht="25.5" customHeight="1">
      <c r="A63" s="3" t="s">
        <v>280</v>
      </c>
      <c r="B63" s="11">
        <f>'RGF-Anexo 04'!B49</f>
        <v>3880350.4511999995</v>
      </c>
      <c r="C63" s="11">
        <v>16</v>
      </c>
    </row>
    <row r="64" spans="1:3" ht="12.75" customHeight="1">
      <c r="A64" s="4" t="s">
        <v>281</v>
      </c>
      <c r="B64" s="12">
        <v>0</v>
      </c>
      <c r="C64" s="12">
        <v>0</v>
      </c>
    </row>
    <row r="65" spans="1:3" ht="25.5" customHeight="1">
      <c r="A65" s="3" t="s">
        <v>282</v>
      </c>
      <c r="B65" s="11">
        <f>'RGF-Anexo 04'!B52</f>
        <v>1697653.3224</v>
      </c>
      <c r="C65" s="11">
        <f>'RGF-Anexo 04'!C52</f>
        <v>7</v>
      </c>
    </row>
    <row r="68" ht="12.75" customHeight="1">
      <c r="A68" s="7" t="s">
        <v>260</v>
      </c>
    </row>
    <row r="69" ht="12.75" customHeight="1">
      <c r="A69" s="7" t="s">
        <v>283</v>
      </c>
    </row>
    <row r="70" ht="12.75" customHeight="1">
      <c r="A70" s="7" t="s">
        <v>12</v>
      </c>
    </row>
    <row r="71" spans="1:3" ht="30" customHeight="1">
      <c r="A71" s="23" t="s">
        <v>284</v>
      </c>
      <c r="B71" s="23" t="s">
        <v>285</v>
      </c>
      <c r="C71" s="23"/>
    </row>
    <row r="72" spans="1:3" ht="60" customHeight="1">
      <c r="A72" s="24"/>
      <c r="B72" s="23" t="s">
        <v>286</v>
      </c>
      <c r="C72" s="23" t="s">
        <v>287</v>
      </c>
    </row>
    <row r="73" spans="1:3" ht="12.75" customHeight="1">
      <c r="A73" s="3" t="s">
        <v>284</v>
      </c>
      <c r="B73" s="5"/>
      <c r="C73" s="5"/>
    </row>
    <row r="74" spans="1:3" ht="12.75" customHeight="1">
      <c r="A74" s="4" t="s">
        <v>288</v>
      </c>
      <c r="B74" s="12">
        <f>'RGF-Anexo 05'!I37</f>
        <v>371633.62</v>
      </c>
      <c r="C74" s="12">
        <f>'RGF-Anexo 05'!K37</f>
        <v>863790.46</v>
      </c>
    </row>
    <row r="77" ht="12.75" customHeight="1">
      <c r="A77" s="7" t="s">
        <v>260</v>
      </c>
    </row>
    <row r="78" ht="12.75" customHeight="1">
      <c r="A78" s="7" t="s">
        <v>59</v>
      </c>
    </row>
    <row r="79" ht="12.75" customHeight="1">
      <c r="A79" s="7" t="s">
        <v>12</v>
      </c>
    </row>
    <row r="80" spans="1:2" ht="30" customHeight="1">
      <c r="A80" s="23" t="s">
        <v>60</v>
      </c>
      <c r="B80" s="23" t="s">
        <v>61</v>
      </c>
    </row>
    <row r="81" spans="1:2" ht="30" customHeight="1">
      <c r="A81" s="24"/>
      <c r="B81" s="23" t="s">
        <v>62</v>
      </c>
    </row>
    <row r="82" spans="1:2" ht="12.75" customHeight="1">
      <c r="A82" s="3" t="s">
        <v>60</v>
      </c>
      <c r="B82" s="5"/>
    </row>
    <row r="83" spans="1:2" ht="300" customHeight="1">
      <c r="A83" s="4" t="s">
        <v>64</v>
      </c>
      <c r="B83" s="22" t="s">
        <v>289</v>
      </c>
    </row>
  </sheetData>
  <sheetProtection password="E3ED" sheet="1" objects="1" scenarios="1"/>
  <mergeCells count="12">
    <mergeCell ref="A80:A81"/>
    <mergeCell ref="A59:A60"/>
    <mergeCell ref="B59:C59"/>
    <mergeCell ref="A71:A72"/>
    <mergeCell ref="B71:C71"/>
    <mergeCell ref="A39:A40"/>
    <mergeCell ref="B39:C39"/>
    <mergeCell ref="A49:A50"/>
    <mergeCell ref="B49:C49"/>
    <mergeCell ref="A17:A18"/>
    <mergeCell ref="A27:A28"/>
    <mergeCell ref="B27:C2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Dreone Mendes</cp:lastModifiedBy>
  <dcterms:modified xsi:type="dcterms:W3CDTF">2020-02-28T13:40:47Z</dcterms:modified>
  <cp:category/>
  <cp:version/>
  <cp:contentType/>
  <cp:contentStatus/>
</cp:coreProperties>
</file>